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480" yWindow="360" windowWidth="19320" windowHeight="12300" activeTab="3"/>
  </bookViews>
  <sheets>
    <sheet name="Krycí list" sheetId="1" r:id="rId1"/>
    <sheet name="Rekapitulace" sheetId="2" r:id="rId2"/>
    <sheet name="Soupis prací" sheetId="3" r:id="rId3"/>
    <sheet name="VV" sheetId="4" r:id="rId4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Rekapitulace!$G$12</definedName>
    <definedName name="Dodavka0" localSheetId="3">VV!#REF!</definedName>
    <definedName name="Dodavka0">'Soupis prací'!#REF!</definedName>
    <definedName name="HSV">Rekapitulace!$E$12</definedName>
    <definedName name="HSV0" localSheetId="3">VV!#REF!</definedName>
    <definedName name="HSV0">'Soupis prací'!#REF!</definedName>
    <definedName name="HZS">Rekapitulace!$I$12</definedName>
    <definedName name="HZS0" localSheetId="3">VV!#REF!</definedName>
    <definedName name="HZS0">'Soupis prací'!#REF!</definedName>
    <definedName name="JKSO">'Krycí list'!$F$4</definedName>
    <definedName name="MJ">'Krycí list'!$G$4</definedName>
    <definedName name="Mont">Rekapitulace!$H$12</definedName>
    <definedName name="Montaz0" localSheetId="3">VV!#REF!</definedName>
    <definedName name="Montaz0">'Soupis prací'!#REF!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1">Rekapitulace!$1:$6</definedName>
    <definedName name="_xlnm.Print_Titles" localSheetId="2">'Soupis prací'!$1:$6</definedName>
    <definedName name="_xlnm.Print_Titles" localSheetId="3">VV!$1:$6</definedName>
    <definedName name="Objednatel">'Krycí list'!$C$8</definedName>
    <definedName name="_xlnm.Print_Area" localSheetId="0">'Krycí list'!$A$1:$G$45</definedName>
    <definedName name="_xlnm.Print_Area" localSheetId="1">Rekapitulace!$A$1:$I$18</definedName>
    <definedName name="_xlnm.Print_Area" localSheetId="2">'Soupis prací'!$A$1:$G$31</definedName>
    <definedName name="_xlnm.Print_Area" localSheetId="3">VV!$A$1:$G$31</definedName>
    <definedName name="PocetMJ">'Krycí list'!$G$7</definedName>
    <definedName name="Poznamka">'Krycí list'!$B$37</definedName>
    <definedName name="Projektant">'Krycí list'!$C$7</definedName>
    <definedName name="PSV">Rekapitulace!$F$12</definedName>
    <definedName name="PSV0" localSheetId="3">VV!#REF!</definedName>
    <definedName name="PSV0">'Soupis prací'!#REF!</definedName>
    <definedName name="SloupecCC" localSheetId="3">VV!$G$6</definedName>
    <definedName name="SloupecCC">'Soupis prací'!$G$6</definedName>
    <definedName name="SloupecCisloPol" localSheetId="3">VV!$B$6</definedName>
    <definedName name="SloupecCisloPol">'Soupis prací'!$B$6</definedName>
    <definedName name="SloupecJC" localSheetId="3">VV!$F$6</definedName>
    <definedName name="SloupecJC">'Soupis prací'!$F$6</definedName>
    <definedName name="SloupecMJ" localSheetId="3">VV!$D$6</definedName>
    <definedName name="SloupecMJ">'Soupis prací'!$D$6</definedName>
    <definedName name="SloupecMnozstvi" localSheetId="3">VV!$E$6</definedName>
    <definedName name="SloupecMnozstvi">'Soupis prací'!$E$6</definedName>
    <definedName name="SloupecNazPol" localSheetId="3">VV!$C$6</definedName>
    <definedName name="SloupecNazPol">'Soupis prací'!$C$6</definedName>
    <definedName name="SloupecPC" localSheetId="3">VV!$A$6</definedName>
    <definedName name="SloupecPC">'Soupis prací'!$A$6</definedName>
    <definedName name="solver_lin" localSheetId="2" hidden="1">0</definedName>
    <definedName name="solver_lin" localSheetId="3" hidden="1">0</definedName>
    <definedName name="solver_num" localSheetId="2" hidden="1">0</definedName>
    <definedName name="solver_num" localSheetId="3" hidden="1">0</definedName>
    <definedName name="solver_opt" localSheetId="2" hidden="1">'Soupis prací'!#REF!</definedName>
    <definedName name="solver_opt" localSheetId="3" hidden="1">VV!#REF!</definedName>
    <definedName name="solver_typ" localSheetId="2" hidden="1">1</definedName>
    <definedName name="solver_typ" localSheetId="3" hidden="1">1</definedName>
    <definedName name="solver_val" localSheetId="2" hidden="1">0</definedName>
    <definedName name="solver_val" localSheetId="3" hidden="1">0</definedName>
    <definedName name="Typ" localSheetId="3">VV!#REF!</definedName>
    <definedName name="Typ">'Soupis prací'!#REF!</definedName>
    <definedName name="VRN">Rekapitulace!$H$18</definedName>
    <definedName name="VRNKc">Rekapitulace!$E$17</definedName>
    <definedName name="VRNnazev">Rekapitulace!$A$17</definedName>
    <definedName name="VRNproc">Rekapitulace!$F$17</definedName>
    <definedName name="VRNzakl">Rekapitulace!$G$17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/>
</workbook>
</file>

<file path=xl/calcChain.xml><?xml version="1.0" encoding="utf-8"?>
<calcChain xmlns="http://schemas.openxmlformats.org/spreadsheetml/2006/main">
  <c r="G17" i="3" l="1"/>
  <c r="G18" i="3"/>
  <c r="G19" i="3"/>
  <c r="E9" i="3" l="1"/>
  <c r="G16" i="4"/>
  <c r="BA16" i="4" s="1"/>
  <c r="G18" i="4"/>
  <c r="G19" i="4"/>
  <c r="G17" i="4"/>
  <c r="BB16" i="4"/>
  <c r="BC16" i="4"/>
  <c r="BD16" i="4"/>
  <c r="BE16" i="4"/>
  <c r="G15" i="4"/>
  <c r="G14" i="4"/>
  <c r="F9" i="4"/>
  <c r="E9" i="4"/>
  <c r="C31" i="4" l="1"/>
  <c r="BE30" i="4"/>
  <c r="BE31" i="4" s="1"/>
  <c r="BD30" i="4"/>
  <c r="BD31" i="4" s="1"/>
  <c r="BC30" i="4"/>
  <c r="BC31" i="4" s="1"/>
  <c r="BB30" i="4"/>
  <c r="BB31" i="4" s="1"/>
  <c r="G30" i="4"/>
  <c r="G31" i="4" s="1"/>
  <c r="C28" i="4"/>
  <c r="BE27" i="4"/>
  <c r="BD27" i="4"/>
  <c r="BC27" i="4"/>
  <c r="BB27" i="4"/>
  <c r="G27" i="4"/>
  <c r="BA27" i="4" s="1"/>
  <c r="BE26" i="4"/>
  <c r="BD26" i="4"/>
  <c r="BC26" i="4"/>
  <c r="BB26" i="4"/>
  <c r="G26" i="4"/>
  <c r="BA26" i="4" s="1"/>
  <c r="BE25" i="4"/>
  <c r="BD25" i="4"/>
  <c r="BD28" i="4" s="1"/>
  <c r="BC25" i="4"/>
  <c r="BB25" i="4"/>
  <c r="BB28" i="4" s="1"/>
  <c r="G25" i="4"/>
  <c r="C23" i="4"/>
  <c r="BE22" i="4"/>
  <c r="BE23" i="4" s="1"/>
  <c r="BD22" i="4"/>
  <c r="BD23" i="4" s="1"/>
  <c r="BC22" i="4"/>
  <c r="BC23" i="4" s="1"/>
  <c r="BB22" i="4"/>
  <c r="BB23" i="4" s="1"/>
  <c r="G22" i="4"/>
  <c r="G23" i="4" s="1"/>
  <c r="C20" i="4"/>
  <c r="BE19" i="4"/>
  <c r="BD19" i="4"/>
  <c r="BC19" i="4"/>
  <c r="BB19" i="4"/>
  <c r="BA19" i="4"/>
  <c r="BE17" i="4"/>
  <c r="BD17" i="4"/>
  <c r="BC17" i="4"/>
  <c r="BB17" i="4"/>
  <c r="BA17" i="4"/>
  <c r="BE15" i="4"/>
  <c r="BD15" i="4"/>
  <c r="BC15" i="4"/>
  <c r="BB15" i="4"/>
  <c r="BA15" i="4"/>
  <c r="BE14" i="4"/>
  <c r="BD14" i="4"/>
  <c r="BC14" i="4"/>
  <c r="BB14" i="4"/>
  <c r="BA14" i="4"/>
  <c r="BE13" i="4"/>
  <c r="BD13" i="4"/>
  <c r="BC13" i="4"/>
  <c r="BB13" i="4"/>
  <c r="G13" i="4"/>
  <c r="BA13" i="4" s="1"/>
  <c r="BE12" i="4"/>
  <c r="BD12" i="4"/>
  <c r="BD20" i="4" s="1"/>
  <c r="BC12" i="4"/>
  <c r="BB12" i="4"/>
  <c r="BB20" i="4" s="1"/>
  <c r="G12" i="4"/>
  <c r="G20" i="4" s="1"/>
  <c r="C10" i="4"/>
  <c r="BE9" i="4"/>
  <c r="BD9" i="4"/>
  <c r="BC9" i="4"/>
  <c r="BB9" i="4"/>
  <c r="G9" i="4"/>
  <c r="BA9" i="4" s="1"/>
  <c r="BE8" i="4"/>
  <c r="BE10" i="4" s="1"/>
  <c r="BD8" i="4"/>
  <c r="BD10" i="4" s="1"/>
  <c r="BC8" i="4"/>
  <c r="BC10" i="4" s="1"/>
  <c r="BB8" i="4"/>
  <c r="BB10" i="4" s="1"/>
  <c r="G8" i="4"/>
  <c r="G10" i="4" s="1"/>
  <c r="C4" i="4"/>
  <c r="F3" i="4"/>
  <c r="C3" i="4"/>
  <c r="BC20" i="4" l="1"/>
  <c r="BE20" i="4"/>
  <c r="G28" i="4"/>
  <c r="BC28" i="4"/>
  <c r="BE28" i="4"/>
  <c r="BA25" i="4"/>
  <c r="BA28" i="4" s="1"/>
  <c r="BA8" i="4"/>
  <c r="BA10" i="4" s="1"/>
  <c r="BA22" i="4"/>
  <c r="BA23" i="4" s="1"/>
  <c r="BA30" i="4"/>
  <c r="BA31" i="4" s="1"/>
  <c r="BA12" i="4"/>
  <c r="BA20" i="4" s="1"/>
  <c r="BE30" i="3" l="1"/>
  <c r="BD30" i="3"/>
  <c r="BC30" i="3"/>
  <c r="BB30" i="3"/>
  <c r="BA30" i="3"/>
  <c r="G30" i="3"/>
  <c r="B11" i="2"/>
  <c r="A11" i="2"/>
  <c r="BE31" i="3"/>
  <c r="I11" i="2" s="1"/>
  <c r="BD31" i="3"/>
  <c r="H11" i="2" s="1"/>
  <c r="BC31" i="3"/>
  <c r="G11" i="2" s="1"/>
  <c r="BB31" i="3"/>
  <c r="F11" i="2" s="1"/>
  <c r="BA31" i="3"/>
  <c r="E11" i="2" s="1"/>
  <c r="G31" i="3"/>
  <c r="C31" i="3"/>
  <c r="BE27" i="3"/>
  <c r="BD27" i="3"/>
  <c r="BC27" i="3"/>
  <c r="BB27" i="3"/>
  <c r="G27" i="3"/>
  <c r="BA27" i="3" s="1"/>
  <c r="BE26" i="3"/>
  <c r="BD26" i="3"/>
  <c r="BC26" i="3"/>
  <c r="BB26" i="3"/>
  <c r="G26" i="3"/>
  <c r="BA26" i="3" s="1"/>
  <c r="BE25" i="3"/>
  <c r="BD25" i="3"/>
  <c r="BD28" i="3" s="1"/>
  <c r="H10" i="2" s="1"/>
  <c r="BC25" i="3"/>
  <c r="BB25" i="3"/>
  <c r="BB28" i="3" s="1"/>
  <c r="F10" i="2" s="1"/>
  <c r="G25" i="3"/>
  <c r="BA25" i="3" s="1"/>
  <c r="B10" i="2"/>
  <c r="A10" i="2"/>
  <c r="BE28" i="3"/>
  <c r="I10" i="2" s="1"/>
  <c r="C28" i="3"/>
  <c r="BE22" i="3"/>
  <c r="BD22" i="3"/>
  <c r="BD23" i="3" s="1"/>
  <c r="H9" i="2" s="1"/>
  <c r="BC22" i="3"/>
  <c r="BB22" i="3"/>
  <c r="BB23" i="3" s="1"/>
  <c r="F9" i="2" s="1"/>
  <c r="G22" i="3"/>
  <c r="BA22" i="3" s="1"/>
  <c r="BA23" i="3" s="1"/>
  <c r="E9" i="2" s="1"/>
  <c r="B9" i="2"/>
  <c r="A9" i="2"/>
  <c r="BE23" i="3"/>
  <c r="I9" i="2" s="1"/>
  <c r="BC23" i="3"/>
  <c r="G9" i="2" s="1"/>
  <c r="C23" i="3"/>
  <c r="BE19" i="3"/>
  <c r="BD19" i="3"/>
  <c r="BC19" i="3"/>
  <c r="BB19" i="3"/>
  <c r="BA19" i="3"/>
  <c r="BE17" i="3"/>
  <c r="BD17" i="3"/>
  <c r="BC17" i="3"/>
  <c r="BB17" i="3"/>
  <c r="BA17" i="3"/>
  <c r="BE16" i="3"/>
  <c r="BD16" i="3"/>
  <c r="BC16" i="3"/>
  <c r="BB16" i="3"/>
  <c r="G16" i="3"/>
  <c r="BA16" i="3" s="1"/>
  <c r="BE15" i="3"/>
  <c r="BD15" i="3"/>
  <c r="BC15" i="3"/>
  <c r="BB15" i="3"/>
  <c r="G15" i="3"/>
  <c r="BA15" i="3" s="1"/>
  <c r="BE14" i="3"/>
  <c r="BD14" i="3"/>
  <c r="BC14" i="3"/>
  <c r="BB14" i="3"/>
  <c r="G14" i="3"/>
  <c r="BA14" i="3" s="1"/>
  <c r="BE13" i="3"/>
  <c r="BD13" i="3"/>
  <c r="BC13" i="3"/>
  <c r="BB13" i="3"/>
  <c r="G13" i="3"/>
  <c r="BA13" i="3" s="1"/>
  <c r="BE12" i="3"/>
  <c r="BD12" i="3"/>
  <c r="BD20" i="3" s="1"/>
  <c r="H8" i="2" s="1"/>
  <c r="BC12" i="3"/>
  <c r="BB12" i="3"/>
  <c r="BB20" i="3" s="1"/>
  <c r="F8" i="2" s="1"/>
  <c r="G12" i="3"/>
  <c r="BA12" i="3" s="1"/>
  <c r="B8" i="2"/>
  <c r="A8" i="2"/>
  <c r="BE20" i="3"/>
  <c r="I8" i="2" s="1"/>
  <c r="BC20" i="3"/>
  <c r="G8" i="2" s="1"/>
  <c r="C20" i="3"/>
  <c r="BE9" i="3"/>
  <c r="BD9" i="3"/>
  <c r="BC9" i="3"/>
  <c r="BB9" i="3"/>
  <c r="G9" i="3"/>
  <c r="BA9" i="3" s="1"/>
  <c r="BE8" i="3"/>
  <c r="BD8" i="3"/>
  <c r="BD10" i="3" s="1"/>
  <c r="H7" i="2" s="1"/>
  <c r="H12" i="2" s="1"/>
  <c r="C15" i="1" s="1"/>
  <c r="BC8" i="3"/>
  <c r="BB8" i="3"/>
  <c r="BB10" i="3" s="1"/>
  <c r="F7" i="2" s="1"/>
  <c r="F12" i="2" s="1"/>
  <c r="C17" i="1" s="1"/>
  <c r="G8" i="3"/>
  <c r="BA8" i="3" s="1"/>
  <c r="B7" i="2"/>
  <c r="A7" i="2"/>
  <c r="BE10" i="3"/>
  <c r="I7" i="2" s="1"/>
  <c r="I12" i="2" s="1"/>
  <c r="C20" i="1" s="1"/>
  <c r="C10" i="3"/>
  <c r="C4" i="3"/>
  <c r="F3" i="3"/>
  <c r="C3" i="3"/>
  <c r="G17" i="2"/>
  <c r="I17" i="2" s="1"/>
  <c r="H18" i="2" s="1"/>
  <c r="G22" i="1" s="1"/>
  <c r="G21" i="1" s="1"/>
  <c r="C2" i="2"/>
  <c r="C1" i="2"/>
  <c r="F31" i="1"/>
  <c r="G8" i="1"/>
  <c r="BC28" i="3" l="1"/>
  <c r="G10" i="2" s="1"/>
  <c r="BC10" i="3"/>
  <c r="G7" i="2" s="1"/>
  <c r="G12" i="2" s="1"/>
  <c r="C14" i="1" s="1"/>
  <c r="BA20" i="3"/>
  <c r="E8" i="2" s="1"/>
  <c r="BA28" i="3"/>
  <c r="E10" i="2" s="1"/>
  <c r="BA10" i="3"/>
  <c r="E7" i="2" s="1"/>
  <c r="G10" i="3"/>
  <c r="G20" i="3"/>
  <c r="G23" i="3"/>
  <c r="G28" i="3"/>
  <c r="E12" i="2" l="1"/>
  <c r="C16" i="1" s="1"/>
  <c r="C18" i="1" s="1"/>
  <c r="C21" i="1" s="1"/>
  <c r="C22" i="1" s="1"/>
  <c r="F32" i="1" s="1"/>
  <c r="F33" i="1" l="1"/>
  <c r="F34" i="1" s="1"/>
</calcChain>
</file>

<file path=xl/sharedStrings.xml><?xml version="1.0" encoding="utf-8"?>
<sst xmlns="http://schemas.openxmlformats.org/spreadsheetml/2006/main" count="248" uniqueCount="128">
  <si>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</si>
  <si>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</si>
  <si>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</si>
  <si>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</si>
  <si>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</si>
  <si>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</si>
  <si>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</si>
  <si>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</si>
  <si>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</si>
  <si>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</si>
  <si>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</si>
  <si>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</si>
  <si>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</si>
  <si>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</si>
  <si>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</si>
  <si>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</si>
  <si>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</si>
  <si>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</si>
  <si>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</si>
  <si>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</si>
  <si>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</si>
  <si>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</si>
  <si>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</si>
  <si>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</si>
  <si>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</si>
  <si>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</si>
  <si>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</si>
  <si>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</si>
  <si>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</si>
  <si>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</si>
  <si>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</si>
  <si>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</si>
  <si>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</si>
  <si>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</si>
  <si>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</si>
  <si>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</si>
  <si>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</si>
  <si>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</si>
  <si>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</si>
  <si>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</si>
  <si>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</si>
  <si>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</si>
  <si>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</si>
  <si>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</si>
  <si>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</si>
  <si>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</si>
  <si>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</si>
  <si>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</si>
  <si>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</si>
  <si>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</si>
  <si>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</si>
  <si>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</si>
  <si>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</si>
  <si>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</si>
  <si>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</si>
  <si>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</si>
  <si>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</si>
  <si>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</si>
  <si>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</si>
  <si>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</si>
  <si>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</si>
  <si>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</si>
  <si>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</si>
  <si>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</si>
  <si>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</si>
  <si>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</si>
  <si>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</si>
  <si>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</si>
  <si>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</si>
  <si>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Sběrný dvůr odpadu - Jedovnice, Stavba</t>
  </si>
  <si>
    <t>113 10-7123.R00</t>
  </si>
  <si>
    <t>m2</t>
  </si>
  <si>
    <t>113 10-7143.R00</t>
  </si>
  <si>
    <t>5</t>
  </si>
  <si>
    <t>Komunikace</t>
  </si>
  <si>
    <t>564 75-1111.R00</t>
  </si>
  <si>
    <t>564 86-1111.R00</t>
  </si>
  <si>
    <t>564 87-1111.R00</t>
  </si>
  <si>
    <t xml:space="preserve">Podklad ze štěrkodrti po zhutnění tloušťky 25 cm </t>
  </si>
  <si>
    <t>565 17-1211.R00</t>
  </si>
  <si>
    <t xml:space="preserve">Podklad kamen. obal.asfaltem tř.1 nad 3 m,tl.10 cm </t>
  </si>
  <si>
    <t>569 75-1111.R00</t>
  </si>
  <si>
    <t xml:space="preserve">Zpevnění krajnic kamenivem drceným tl. 15 cm </t>
  </si>
  <si>
    <t>573 23-1111.R00</t>
  </si>
  <si>
    <t xml:space="preserve">Postřik živičný spojovací z emulze 0,5-0,7 kg/m2 </t>
  </si>
  <si>
    <t>577 11-2124.R00</t>
  </si>
  <si>
    <t xml:space="preserve">Beton asf. ACO 11+ (ABS I), modifik. nad 3 m, 5 cm </t>
  </si>
  <si>
    <t>91</t>
  </si>
  <si>
    <t>Doplňující práce na komunikaci</t>
  </si>
  <si>
    <t>919 73-5113.R00</t>
  </si>
  <si>
    <t xml:space="preserve">Řezání stávajícího živičného krytu tl. 10 - 15 cm </t>
  </si>
  <si>
    <t>m</t>
  </si>
  <si>
    <t>979 08-3112.R00</t>
  </si>
  <si>
    <t xml:space="preserve">Vodorovné přemístění suti na skládku do 1000 m </t>
  </si>
  <si>
    <t>t</t>
  </si>
  <si>
    <t>979 09-3111.R00</t>
  </si>
  <si>
    <t xml:space="preserve">Uložení suti na skládku bez zhutnění </t>
  </si>
  <si>
    <t xml:space="preserve">Poplatek za skladku 10 % příměsí </t>
  </si>
  <si>
    <t>99</t>
  </si>
  <si>
    <t>Staveništní přesun hmot</t>
  </si>
  <si>
    <t>998 22-5111.R00</t>
  </si>
  <si>
    <t xml:space="preserve">Přesun hmot, pozemní komunikace, kryt živičný </t>
  </si>
  <si>
    <t>KOINVEST,s.r.o.</t>
  </si>
  <si>
    <t>R1</t>
  </si>
  <si>
    <t>Odstranění podkladu pl. 200 m2,kam.drcené tl.30 cm            PD výkr. F.5.2</t>
  </si>
  <si>
    <t>Podklad z kameniva drceného vel.32-63 mm,tl. 15 cm          PD výkr.č. F.5.3</t>
  </si>
  <si>
    <t>Podklad ze štěrkodrti po zhutnění tloušťky 20 cm                  PD výkr.č. F.5.4</t>
  </si>
  <si>
    <t>Zařizení staveniště</t>
  </si>
  <si>
    <t xml:space="preserve">Odstranění podkladu pl.do 200 m2, živice tl. 15 cm,              (PD výkr. F.5.2) </t>
  </si>
  <si>
    <t>So-05 - příjezdová komunikace</t>
  </si>
  <si>
    <t>D96</t>
  </si>
  <si>
    <t>Přesuny suti a vybouraných hmot</t>
  </si>
  <si>
    <t>Výpočty</t>
  </si>
  <si>
    <t xml:space="preserve">Odstranění podkladu pl. 200 m2,kam.drcené tl.30 cm           </t>
  </si>
  <si>
    <t xml:space="preserve">Odstranění podkladu pl.do 200 m2, živice tl. 15 cm,             </t>
  </si>
  <si>
    <t xml:space="preserve">Podklad z kameniva drceného vel.32-63 mm,tl. 15 cm          </t>
  </si>
  <si>
    <t xml:space="preserve">Podklad ze štěrkodrti po zhutnění tloušťky 20 cm                  </t>
  </si>
  <si>
    <t xml:space="preserve"> (345x4,5) PD výkr. F.5.2</t>
  </si>
  <si>
    <t>(173x4,5) PD výkr.č. F.5.2,5.3</t>
  </si>
  <si>
    <t>(345x4,5) PD výkr.č. F.5.2,5.4, 5.3</t>
  </si>
  <si>
    <t>565 13-1121.R00</t>
  </si>
  <si>
    <t>Kamenivo obalované asfaltem OKI v tl. 5+5 cm</t>
  </si>
  <si>
    <t>m3</t>
  </si>
  <si>
    <t>PD výkr. F.5.2</t>
  </si>
  <si>
    <t>,,</t>
  </si>
  <si>
    <t>(173x4,5 + 172x4,5x2) PD výkr.č. F.5.2,5.3,5.4</t>
  </si>
  <si>
    <t>(172x0,25x2) PD výkr.č. F.5.2,5.4, 5.3</t>
  </si>
  <si>
    <t>(173x0,25x2) PD výkr.č. F.5.2,5.3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</si>
</sst>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"/>
    <numFmt numFmtId="165" formatCode="#,##0.00\ &quot;Kč&quot;"/>
    <numFmt numFmtId="166" formatCode="0.0"/>
    <numFmt numFmtId="167" formatCode="#,##0\ &quot;Kč&quot;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b/>
      <sz val="11"/>
      <name val="Arial CE"/>
      <family val="2"/>
      <charset val="238"/>
    </font>
    <font>
      <sz val="7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219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165" fontId="20" fillId="0" borderId="37" xfId="0" applyNumberFormat="1" applyFont="1" applyFill="1" applyBorder="1"/>
    <xf numFmtId="0" fontId="2" fillId="2" borderId="0" xfId="0" applyFont="1" applyFill="1" applyBorder="1"/>
    <xf numFmtId="0" fontId="3" fillId="0" borderId="61" xfId="1" applyFont="1" applyFill="1" applyBorder="1"/>
    <xf numFmtId="0" fontId="9" fillId="0" borderId="62" xfId="1" applyFill="1" applyBorder="1"/>
    <xf numFmtId="0" fontId="10" fillId="0" borderId="62" xfId="1" applyFont="1" applyFill="1" applyBorder="1" applyAlignment="1">
      <alignment horizontal="right"/>
    </xf>
    <xf numFmtId="0" fontId="9" fillId="0" borderId="62" xfId="1" applyFill="1" applyBorder="1" applyAlignment="1">
      <alignment horizontal="left"/>
    </xf>
    <xf numFmtId="0" fontId="9" fillId="0" borderId="63" xfId="1" applyFill="1" applyBorder="1"/>
    <xf numFmtId="0" fontId="2" fillId="3" borderId="48" xfId="1" applyFont="1" applyFill="1" applyBorder="1"/>
    <xf numFmtId="0" fontId="9" fillId="3" borderId="48" xfId="1" applyFill="1" applyBorder="1"/>
    <xf numFmtId="0" fontId="7" fillId="0" borderId="53" xfId="1" applyFont="1" applyFill="1" applyBorder="1" applyAlignment="1">
      <alignment horizontal="center" vertical="top"/>
    </xf>
    <xf numFmtId="49" fontId="8" fillId="0" borderId="53" xfId="1" applyNumberFormat="1" applyFont="1" applyFill="1" applyBorder="1" applyAlignment="1">
      <alignment horizontal="left" vertical="top"/>
    </xf>
    <xf numFmtId="167" fontId="0" fillId="0" borderId="14" xfId="0" applyNumberFormat="1" applyBorder="1"/>
    <xf numFmtId="167" fontId="0" fillId="0" borderId="0" xfId="0" applyNumberFormat="1" applyBorder="1"/>
    <xf numFmtId="4" fontId="17" fillId="0" borderId="13" xfId="1" applyNumberFormat="1" applyFont="1" applyFill="1" applyBorder="1" applyAlignment="1">
      <alignment horizontal="right"/>
    </xf>
    <xf numFmtId="4" fontId="9" fillId="0" borderId="19" xfId="1" applyNumberFormat="1" applyFill="1" applyBorder="1" applyAlignment="1">
      <alignment horizontal="right"/>
    </xf>
    <xf numFmtId="0" fontId="9" fillId="0" borderId="13" xfId="1" applyNumberFormat="1" applyFill="1" applyBorder="1" applyAlignment="1">
      <alignment horizontal="right"/>
    </xf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3" borderId="48" xfId="1" applyFill="1" applyBorder="1" applyAlignment="1">
      <alignment horizontal="center" shrinkToFit="1"/>
    </xf>
    <xf numFmtId="0" fontId="9" fillId="3" borderId="49" xfId="1" applyFill="1" applyBorder="1" applyAlignment="1">
      <alignment horizontal="center" shrinkToFit="1"/>
    </xf>
    <xf numFmtId="0" fontId="21" fillId="0" borderId="13" xfId="1" applyNumberFormat="1" applyFont="1" applyFill="1" applyBorder="1" applyAlignment="1">
      <alignment horizontal="right"/>
    </xf>
    <xf numFmtId="0" fontId="21" fillId="0" borderId="6" xfId="0" applyFont="1" applyBorder="1" applyAlignment="1"/>
    <xf numFmtId="0" fontId="21" fillId="0" borderId="11" xfId="1" applyNumberFormat="1" applyFont="1" applyFill="1" applyBorder="1" applyAlignment="1">
      <alignment horizontal="right"/>
    </xf>
    <xf numFmtId="0" fontId="21" fillId="0" borderId="19" xfId="1" applyNumberFormat="1" applyFont="1" applyFill="1" applyBorder="1" applyAlignment="1">
      <alignment horizontal="right"/>
    </xf>
    <xf numFmtId="0" fontId="21" fillId="0" borderId="58" xfId="0" applyFont="1" applyBorder="1" applyAlignment="1"/>
    <xf numFmtId="0" fontId="4" fillId="0" borderId="11" xfId="1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21" fillId="0" borderId="9" xfId="0" applyFont="1" applyFill="1" applyBorder="1" applyAlignment="1"/>
    <xf numFmtId="0" fontId="9" fillId="0" borderId="0" xfId="1" applyNumberFormat="1" applyFill="1"/>
    <xf numFmtId="0" fontId="16" fillId="0" borderId="0" xfId="1" applyFont="1" applyFill="1"/>
    <xf numFmtId="0" fontId="21" fillId="0" borderId="6" xfId="0" applyFont="1" applyFill="1" applyBorder="1" applyAlignment="1"/>
    <xf numFmtId="3" fontId="9" fillId="0" borderId="0" xfId="1" applyNumberFormat="1" applyFill="1"/>
    <xf numFmtId="0" fontId="9" fillId="0" borderId="6" xfId="1" applyNumberFormat="1" applyFill="1" applyBorder="1"/>
    <xf numFmtId="4" fontId="17" fillId="0" borderId="6" xfId="1" applyNumberFormat="1" applyFont="1" applyFill="1" applyBorder="1"/>
    <xf numFmtId="4" fontId="5" fillId="0" borderId="58" xfId="1" applyNumberFormat="1" applyFont="1" applyFill="1" applyBorder="1"/>
    <xf numFmtId="0" fontId="9" fillId="0" borderId="64" xfId="1" applyNumberFormat="1" applyFill="1" applyBorder="1" applyAlignment="1">
      <alignment horizontal="right"/>
    </xf>
    <xf numFmtId="0" fontId="21" fillId="0" borderId="53" xfId="1" applyNumberFormat="1" applyFont="1" applyFill="1" applyBorder="1" applyAlignment="1">
      <alignment horizontal="right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opLeftCell="A7" workbookViewId="0">
      <selection activeCell="F34" sqref="F34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>
        <v>8222971</v>
      </c>
    </row>
    <row r="4" spans="1:57" ht="12.95" customHeight="1" x14ac:dyDescent="0.2">
      <c r="A4" s="7"/>
      <c r="B4" s="8"/>
      <c r="C4" s="165" t="s">
        <v>109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69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81"/>
      <c r="D7" s="182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81" t="s">
        <v>69</v>
      </c>
      <c r="D8" s="182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83" t="s">
        <v>102</v>
      </c>
      <c r="F11" s="184"/>
      <c r="G11" s="185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175">
        <v>0</v>
      </c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175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176">
        <f>ROUND(PRODUCT(F30,C31/100),0)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175">
        <f>C22</f>
        <v>0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176">
        <f>ROUND(PRODUCT(F32,C33/100),0)</f>
        <v>0</v>
      </c>
      <c r="G33" s="27"/>
    </row>
    <row r="34" spans="1:8" s="63" customFormat="1" ht="19.5" customHeight="1" thickBot="1" x14ac:dyDescent="0.3">
      <c r="A34" s="59" t="s">
        <v>42</v>
      </c>
      <c r="B34" s="60"/>
      <c r="C34" s="60"/>
      <c r="D34" s="60"/>
      <c r="E34" s="61"/>
      <c r="F34" s="164">
        <f>ROUND(SUM(F30:F33),0)</f>
        <v>0</v>
      </c>
      <c r="G34" s="62"/>
    </row>
    <row r="36" spans="1:8" x14ac:dyDescent="0.2">
      <c r="A36" s="64" t="s">
        <v>43</v>
      </c>
      <c r="B36" s="64"/>
      <c r="C36" s="64"/>
      <c r="D36" s="64"/>
      <c r="E36" s="64"/>
      <c r="F36" s="64"/>
      <c r="G36" s="64"/>
      <c r="H36" t="s">
        <v>4</v>
      </c>
    </row>
    <row r="37" spans="1:8" ht="14.25" customHeight="1" x14ac:dyDescent="0.2">
      <c r="A37" s="64"/>
      <c r="B37" s="186"/>
      <c r="C37" s="186"/>
      <c r="D37" s="186"/>
      <c r="E37" s="186"/>
      <c r="F37" s="186"/>
      <c r="G37" s="186"/>
      <c r="H37" t="s">
        <v>4</v>
      </c>
    </row>
    <row r="38" spans="1:8" ht="12.75" customHeight="1" x14ac:dyDescent="0.2">
      <c r="A38" s="65"/>
      <c r="B38" s="186"/>
      <c r="C38" s="186"/>
      <c r="D38" s="186"/>
      <c r="E38" s="186"/>
      <c r="F38" s="186"/>
      <c r="G38" s="186"/>
      <c r="H38" t="s">
        <v>4</v>
      </c>
    </row>
    <row r="39" spans="1:8" x14ac:dyDescent="0.2">
      <c r="A39" s="65"/>
      <c r="B39" s="186"/>
      <c r="C39" s="186"/>
      <c r="D39" s="186"/>
      <c r="E39" s="186"/>
      <c r="F39" s="186"/>
      <c r="G39" s="186"/>
      <c r="H39" t="s">
        <v>4</v>
      </c>
    </row>
    <row r="40" spans="1:8" x14ac:dyDescent="0.2">
      <c r="A40" s="65"/>
      <c r="B40" s="186"/>
      <c r="C40" s="186"/>
      <c r="D40" s="186"/>
      <c r="E40" s="186"/>
      <c r="F40" s="186"/>
      <c r="G40" s="186"/>
      <c r="H40" t="s">
        <v>4</v>
      </c>
    </row>
    <row r="41" spans="1:8" x14ac:dyDescent="0.2">
      <c r="A41" s="65"/>
      <c r="B41" s="186"/>
      <c r="C41" s="186"/>
      <c r="D41" s="186"/>
      <c r="E41" s="186"/>
      <c r="F41" s="186"/>
      <c r="G41" s="186"/>
      <c r="H41" t="s">
        <v>4</v>
      </c>
    </row>
    <row r="42" spans="1:8" x14ac:dyDescent="0.2">
      <c r="A42" s="65"/>
      <c r="B42" s="186"/>
      <c r="C42" s="186"/>
      <c r="D42" s="186"/>
      <c r="E42" s="186"/>
      <c r="F42" s="186"/>
      <c r="G42" s="186"/>
      <c r="H42" t="s">
        <v>4</v>
      </c>
    </row>
    <row r="43" spans="1:8" x14ac:dyDescent="0.2">
      <c r="A43" s="65"/>
      <c r="B43" s="186"/>
      <c r="C43" s="186"/>
      <c r="D43" s="186"/>
      <c r="E43" s="186"/>
      <c r="F43" s="186"/>
      <c r="G43" s="186"/>
      <c r="H43" t="s">
        <v>4</v>
      </c>
    </row>
    <row r="44" spans="1:8" x14ac:dyDescent="0.2">
      <c r="A44" s="65"/>
      <c r="B44" s="186"/>
      <c r="C44" s="186"/>
      <c r="D44" s="186"/>
      <c r="E44" s="186"/>
      <c r="F44" s="186"/>
      <c r="G44" s="186"/>
      <c r="H44" t="s">
        <v>4</v>
      </c>
    </row>
    <row r="45" spans="1:8" ht="3" customHeight="1" x14ac:dyDescent="0.2">
      <c r="A45" s="65"/>
      <c r="B45" s="186"/>
      <c r="C45" s="186"/>
      <c r="D45" s="186"/>
      <c r="E45" s="186"/>
      <c r="F45" s="186"/>
      <c r="G45" s="186"/>
      <c r="H45" t="s">
        <v>4</v>
      </c>
    </row>
    <row r="46" spans="1:8" x14ac:dyDescent="0.2">
      <c r="B46" s="180"/>
      <c r="C46" s="180"/>
      <c r="D46" s="180"/>
      <c r="E46" s="180"/>
      <c r="F46" s="180"/>
      <c r="G46" s="180"/>
    </row>
    <row r="47" spans="1:8" x14ac:dyDescent="0.2">
      <c r="B47" s="180"/>
      <c r="C47" s="180"/>
      <c r="D47" s="180"/>
      <c r="E47" s="180"/>
      <c r="F47" s="180"/>
      <c r="G47" s="180"/>
    </row>
    <row r="48" spans="1:8" x14ac:dyDescent="0.2">
      <c r="B48" s="180"/>
      <c r="C48" s="180"/>
      <c r="D48" s="180"/>
      <c r="E48" s="180"/>
      <c r="F48" s="180"/>
      <c r="G48" s="180"/>
    </row>
    <row r="49" spans="2:7" x14ac:dyDescent="0.2">
      <c r="B49" s="180"/>
      <c r="C49" s="180"/>
      <c r="D49" s="180"/>
      <c r="E49" s="180"/>
      <c r="F49" s="180"/>
      <c r="G49" s="180"/>
    </row>
    <row r="50" spans="2:7" x14ac:dyDescent="0.2">
      <c r="B50" s="180"/>
      <c r="C50" s="180"/>
      <c r="D50" s="180"/>
      <c r="E50" s="180"/>
      <c r="F50" s="180"/>
      <c r="G50" s="180"/>
    </row>
    <row r="51" spans="2:7" x14ac:dyDescent="0.2">
      <c r="B51" s="180"/>
      <c r="C51" s="180"/>
      <c r="D51" s="180"/>
      <c r="E51" s="180"/>
      <c r="F51" s="180"/>
      <c r="G51" s="180"/>
    </row>
    <row r="52" spans="2:7" x14ac:dyDescent="0.2">
      <c r="B52" s="180"/>
      <c r="C52" s="180"/>
      <c r="D52" s="180"/>
      <c r="E52" s="180"/>
      <c r="F52" s="180"/>
      <c r="G52" s="180"/>
    </row>
    <row r="53" spans="2:7" x14ac:dyDescent="0.2">
      <c r="B53" s="180"/>
      <c r="C53" s="180"/>
      <c r="D53" s="180"/>
      <c r="E53" s="180"/>
      <c r="F53" s="180"/>
      <c r="G53" s="180"/>
    </row>
    <row r="54" spans="2:7" x14ac:dyDescent="0.2">
      <c r="B54" s="180"/>
      <c r="C54" s="180"/>
      <c r="D54" s="180"/>
      <c r="E54" s="180"/>
      <c r="F54" s="180"/>
      <c r="G54" s="180"/>
    </row>
    <row r="55" spans="2:7" x14ac:dyDescent="0.2">
      <c r="B55" s="180"/>
      <c r="C55" s="180"/>
      <c r="D55" s="180"/>
      <c r="E55" s="180"/>
      <c r="F55" s="180"/>
      <c r="G55" s="180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69"/>
  <sheetViews>
    <sheetView workbookViewId="0">
      <selection activeCell="H18" sqref="H18:I18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87" t="s">
        <v>5</v>
      </c>
      <c r="B1" s="188"/>
      <c r="C1" s="66" t="str">
        <f>CONCATENATE(cislostavby," ",nazevstavby)</f>
        <v xml:space="preserve"> Sběrný dvůr odpadu - Jedovnice, Stavba</v>
      </c>
      <c r="D1" s="67"/>
      <c r="E1" s="68"/>
      <c r="F1" s="67"/>
      <c r="G1" s="69"/>
      <c r="H1" s="70"/>
      <c r="I1" s="71"/>
    </row>
    <row r="2" spans="1:57" ht="13.5" thickBot="1" x14ac:dyDescent="0.25">
      <c r="A2" s="189" t="s">
        <v>1</v>
      </c>
      <c r="B2" s="190"/>
      <c r="C2" s="72" t="str">
        <f>CONCATENATE(cisloobjektu," ",nazevobjektu)</f>
        <v xml:space="preserve"> So-05 - příjezdová komunikace</v>
      </c>
      <c r="D2" s="73"/>
      <c r="E2" s="74"/>
      <c r="F2" s="73"/>
      <c r="G2" s="191"/>
      <c r="H2" s="191"/>
      <c r="I2" s="192"/>
    </row>
    <row r="3" spans="1:57" ht="13.5" thickTop="1" x14ac:dyDescent="0.2">
      <c r="F3" s="11"/>
    </row>
    <row r="4" spans="1:57" ht="19.5" customHeight="1" x14ac:dyDescent="0.25">
      <c r="A4" s="75" t="s">
        <v>44</v>
      </c>
      <c r="B4" s="1"/>
      <c r="C4" s="1"/>
      <c r="D4" s="1"/>
      <c r="E4" s="76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77"/>
      <c r="B6" s="78" t="s">
        <v>45</v>
      </c>
      <c r="C6" s="78"/>
      <c r="D6" s="79"/>
      <c r="E6" s="80" t="s">
        <v>46</v>
      </c>
      <c r="F6" s="81" t="s">
        <v>47</v>
      </c>
      <c r="G6" s="81" t="s">
        <v>48</v>
      </c>
      <c r="H6" s="81" t="s">
        <v>49</v>
      </c>
      <c r="I6" s="82" t="s">
        <v>27</v>
      </c>
    </row>
    <row r="7" spans="1:57" s="11" customFormat="1" x14ac:dyDescent="0.2">
      <c r="A7" s="160" t="str">
        <f>'Soupis prací'!B7</f>
        <v>1</v>
      </c>
      <c r="B7" s="83" t="str">
        <f>'Soupis prací'!C7</f>
        <v>Zemní práce</v>
      </c>
      <c r="C7" s="84"/>
      <c r="D7" s="85"/>
      <c r="E7" s="161">
        <f>'Soupis prací'!BA10</f>
        <v>0</v>
      </c>
      <c r="F7" s="162">
        <f>'Soupis prací'!BB10</f>
        <v>0</v>
      </c>
      <c r="G7" s="162">
        <f>'Soupis prací'!BC10</f>
        <v>0</v>
      </c>
      <c r="H7" s="162">
        <f>'Soupis prací'!BD10</f>
        <v>0</v>
      </c>
      <c r="I7" s="163">
        <f>'Soupis prací'!BE10</f>
        <v>0</v>
      </c>
    </row>
    <row r="8" spans="1:57" s="11" customFormat="1" x14ac:dyDescent="0.2">
      <c r="A8" s="160" t="str">
        <f>'Soupis prací'!B11</f>
        <v>5</v>
      </c>
      <c r="B8" s="83" t="str">
        <f>'Soupis prací'!C11</f>
        <v>Komunikace</v>
      </c>
      <c r="C8" s="84"/>
      <c r="D8" s="85"/>
      <c r="E8" s="161">
        <f>'Soupis prací'!BA20</f>
        <v>0</v>
      </c>
      <c r="F8" s="162">
        <f>'Soupis prací'!BB20</f>
        <v>0</v>
      </c>
      <c r="G8" s="162">
        <f>'Soupis prací'!BC20</f>
        <v>0</v>
      </c>
      <c r="H8" s="162">
        <f>'Soupis prací'!BD20</f>
        <v>0</v>
      </c>
      <c r="I8" s="163">
        <f>'Soupis prací'!BE20</f>
        <v>0</v>
      </c>
    </row>
    <row r="9" spans="1:57" s="11" customFormat="1" x14ac:dyDescent="0.2">
      <c r="A9" s="160" t="str">
        <f>'Soupis prací'!B21</f>
        <v>91</v>
      </c>
      <c r="B9" s="83" t="str">
        <f>'Soupis prací'!C21</f>
        <v>Doplňující práce na komunikaci</v>
      </c>
      <c r="C9" s="84"/>
      <c r="D9" s="85"/>
      <c r="E9" s="161">
        <f>'Soupis prací'!BA23</f>
        <v>0</v>
      </c>
      <c r="F9" s="162">
        <f>'Soupis prací'!BB23</f>
        <v>0</v>
      </c>
      <c r="G9" s="162">
        <f>'Soupis prací'!BC23</f>
        <v>0</v>
      </c>
      <c r="H9" s="162">
        <f>'Soupis prací'!BD23</f>
        <v>0</v>
      </c>
      <c r="I9" s="163">
        <f>'Soupis prací'!BE23</f>
        <v>0</v>
      </c>
    </row>
    <row r="10" spans="1:57" s="11" customFormat="1" x14ac:dyDescent="0.2">
      <c r="A10" s="160" t="str">
        <f>'Soupis prací'!B24</f>
        <v>D96</v>
      </c>
      <c r="B10" s="83" t="str">
        <f>'Soupis prací'!C24</f>
        <v>Přesuny suti a vybouraných hmot</v>
      </c>
      <c r="C10" s="84"/>
      <c r="D10" s="85"/>
      <c r="E10" s="161">
        <f>'Soupis prací'!BA28</f>
        <v>0</v>
      </c>
      <c r="F10" s="162">
        <f>'Soupis prací'!BB28</f>
        <v>0</v>
      </c>
      <c r="G10" s="162">
        <f>'Soupis prací'!BC28</f>
        <v>0</v>
      </c>
      <c r="H10" s="162">
        <f>'Soupis prací'!BD28</f>
        <v>0</v>
      </c>
      <c r="I10" s="163">
        <f>'Soupis prací'!BE28</f>
        <v>0</v>
      </c>
    </row>
    <row r="11" spans="1:57" s="11" customFormat="1" ht="13.5" thickBot="1" x14ac:dyDescent="0.25">
      <c r="A11" s="160" t="str">
        <f>'Soupis prací'!B29</f>
        <v>99</v>
      </c>
      <c r="B11" s="83" t="str">
        <f>'Soupis prací'!C29</f>
        <v>Staveništní přesun hmot</v>
      </c>
      <c r="C11" s="84"/>
      <c r="D11" s="85"/>
      <c r="E11" s="161">
        <f>'Soupis prací'!BA31</f>
        <v>0</v>
      </c>
      <c r="F11" s="162">
        <f>'Soupis prací'!BB31</f>
        <v>0</v>
      </c>
      <c r="G11" s="162">
        <f>'Soupis prací'!BC31</f>
        <v>0</v>
      </c>
      <c r="H11" s="162">
        <f>'Soupis prací'!BD31</f>
        <v>0</v>
      </c>
      <c r="I11" s="163">
        <f>'Soupis prací'!BE31</f>
        <v>0</v>
      </c>
    </row>
    <row r="12" spans="1:57" s="91" customFormat="1" ht="13.5" thickBot="1" x14ac:dyDescent="0.25">
      <c r="A12" s="86"/>
      <c r="B12" s="78" t="s">
        <v>50</v>
      </c>
      <c r="C12" s="78"/>
      <c r="D12" s="87"/>
      <c r="E12" s="88">
        <f>SUM(E7:E11)</f>
        <v>0</v>
      </c>
      <c r="F12" s="89">
        <f>SUM(F7:F11)</f>
        <v>0</v>
      </c>
      <c r="G12" s="89">
        <f>SUM(G7:G11)</f>
        <v>0</v>
      </c>
      <c r="H12" s="89">
        <f>SUM(H7:H11)</f>
        <v>0</v>
      </c>
      <c r="I12" s="90">
        <f>SUM(I7:I11)</f>
        <v>0</v>
      </c>
    </row>
    <row r="13" spans="1:57" x14ac:dyDescent="0.2">
      <c r="A13" s="84"/>
      <c r="B13" s="84"/>
      <c r="C13" s="84"/>
      <c r="D13" s="84"/>
      <c r="E13" s="84"/>
      <c r="F13" s="84"/>
      <c r="G13" s="84"/>
      <c r="H13" s="84"/>
      <c r="I13" s="84"/>
    </row>
    <row r="14" spans="1:57" ht="19.5" customHeight="1" x14ac:dyDescent="0.25">
      <c r="A14" s="92" t="s">
        <v>51</v>
      </c>
      <c r="B14" s="92"/>
      <c r="C14" s="92"/>
      <c r="D14" s="92"/>
      <c r="E14" s="92"/>
      <c r="F14" s="92"/>
      <c r="G14" s="93"/>
      <c r="H14" s="92"/>
      <c r="I14" s="92"/>
      <c r="BA14" s="30"/>
      <c r="BB14" s="30"/>
      <c r="BC14" s="30"/>
      <c r="BD14" s="30"/>
      <c r="BE14" s="30"/>
    </row>
    <row r="15" spans="1:57" ht="13.5" thickBot="1" x14ac:dyDescent="0.25">
      <c r="A15" s="94"/>
      <c r="B15" s="94"/>
      <c r="C15" s="94"/>
      <c r="D15" s="94"/>
      <c r="E15" s="94"/>
      <c r="F15" s="94"/>
      <c r="G15" s="94"/>
      <c r="H15" s="94"/>
      <c r="I15" s="94"/>
    </row>
    <row r="16" spans="1:57" x14ac:dyDescent="0.2">
      <c r="A16" s="95" t="s">
        <v>52</v>
      </c>
      <c r="B16" s="96"/>
      <c r="C16" s="96"/>
      <c r="D16" s="97"/>
      <c r="E16" s="98" t="s">
        <v>53</v>
      </c>
      <c r="F16" s="99" t="s">
        <v>54</v>
      </c>
      <c r="G16" s="100" t="s">
        <v>55</v>
      </c>
      <c r="H16" s="101"/>
      <c r="I16" s="102" t="s">
        <v>53</v>
      </c>
    </row>
    <row r="17" spans="1:53" x14ac:dyDescent="0.2">
      <c r="A17" s="103"/>
      <c r="B17" s="104" t="s">
        <v>107</v>
      </c>
      <c r="C17" s="104"/>
      <c r="D17" s="105"/>
      <c r="E17" s="106"/>
      <c r="F17" s="107"/>
      <c r="G17" s="108">
        <f>CHOOSE(BA17+1,HSV+PSV,HSV+PSV+Mont,HSV+PSV+Dodavka+Mont,HSV,PSV,Mont,Dodavka,Mont+Dodavka,0)</f>
        <v>0</v>
      </c>
      <c r="H17" s="109"/>
      <c r="I17" s="110">
        <f>VRNproc*VRNzakl</f>
        <v>0</v>
      </c>
      <c r="BA17">
        <v>8</v>
      </c>
    </row>
    <row r="18" spans="1:53" ht="13.5" thickBot="1" x14ac:dyDescent="0.25">
      <c r="A18" s="111"/>
      <c r="B18" s="112" t="s">
        <v>56</v>
      </c>
      <c r="C18" s="113"/>
      <c r="D18" s="114"/>
      <c r="E18" s="115"/>
      <c r="F18" s="116"/>
      <c r="G18" s="116"/>
      <c r="H18" s="193">
        <f>SUM(I17:I17)</f>
        <v>0</v>
      </c>
      <c r="I18" s="194"/>
    </row>
    <row r="19" spans="1:53" x14ac:dyDescent="0.2">
      <c r="A19" s="94"/>
      <c r="B19" s="94"/>
      <c r="C19" s="94"/>
      <c r="D19" s="94"/>
      <c r="E19" s="94"/>
      <c r="F19" s="94"/>
      <c r="G19" s="94"/>
      <c r="H19" s="94"/>
      <c r="I19" s="94"/>
    </row>
    <row r="20" spans="1:53" x14ac:dyDescent="0.2">
      <c r="B20" s="91"/>
      <c r="F20" s="117"/>
      <c r="G20" s="118"/>
      <c r="H20" s="118"/>
      <c r="I20" s="119"/>
    </row>
    <row r="21" spans="1:53" x14ac:dyDescent="0.2">
      <c r="F21" s="117"/>
      <c r="G21" s="118"/>
      <c r="H21" s="118"/>
      <c r="I21" s="119"/>
    </row>
    <row r="22" spans="1:53" x14ac:dyDescent="0.2">
      <c r="F22" s="117"/>
      <c r="G22" s="118"/>
      <c r="H22" s="118"/>
      <c r="I22" s="119"/>
    </row>
    <row r="23" spans="1:53" x14ac:dyDescent="0.2">
      <c r="F23" s="117"/>
      <c r="G23" s="118"/>
      <c r="H23" s="118"/>
      <c r="I23" s="119"/>
    </row>
    <row r="24" spans="1:53" x14ac:dyDescent="0.2">
      <c r="F24" s="117"/>
      <c r="G24" s="118"/>
      <c r="H24" s="118"/>
      <c r="I24" s="119"/>
    </row>
    <row r="25" spans="1:53" x14ac:dyDescent="0.2">
      <c r="F25" s="117"/>
      <c r="G25" s="118"/>
      <c r="H25" s="118"/>
      <c r="I25" s="119"/>
    </row>
    <row r="26" spans="1:53" x14ac:dyDescent="0.2">
      <c r="F26" s="117"/>
      <c r="G26" s="118"/>
      <c r="H26" s="118"/>
      <c r="I26" s="119"/>
    </row>
    <row r="27" spans="1:53" x14ac:dyDescent="0.2">
      <c r="F27" s="117"/>
      <c r="G27" s="118"/>
      <c r="H27" s="118"/>
      <c r="I27" s="119"/>
    </row>
    <row r="28" spans="1:53" x14ac:dyDescent="0.2">
      <c r="F28" s="117"/>
      <c r="G28" s="118"/>
      <c r="H28" s="118"/>
      <c r="I28" s="119"/>
    </row>
    <row r="29" spans="1:53" x14ac:dyDescent="0.2">
      <c r="F29" s="117"/>
      <c r="G29" s="118"/>
      <c r="H29" s="118"/>
      <c r="I29" s="119"/>
    </row>
    <row r="30" spans="1:53" x14ac:dyDescent="0.2">
      <c r="F30" s="117"/>
      <c r="G30" s="118"/>
      <c r="H30" s="118"/>
      <c r="I30" s="119"/>
    </row>
    <row r="31" spans="1:53" x14ac:dyDescent="0.2">
      <c r="F31" s="117"/>
      <c r="G31" s="118"/>
      <c r="H31" s="118"/>
      <c r="I31" s="119"/>
    </row>
    <row r="32" spans="1:53" x14ac:dyDescent="0.2">
      <c r="F32" s="117"/>
      <c r="G32" s="118"/>
      <c r="H32" s="118"/>
      <c r="I32" s="119"/>
    </row>
    <row r="33" spans="6:9" x14ac:dyDescent="0.2">
      <c r="F33" s="117"/>
      <c r="G33" s="118"/>
      <c r="H33" s="118"/>
      <c r="I33" s="119"/>
    </row>
    <row r="34" spans="6:9" x14ac:dyDescent="0.2">
      <c r="F34" s="117"/>
      <c r="G34" s="118"/>
      <c r="H34" s="118"/>
      <c r="I34" s="119"/>
    </row>
    <row r="35" spans="6:9" x14ac:dyDescent="0.2">
      <c r="F35" s="117"/>
      <c r="G35" s="118"/>
      <c r="H35" s="118"/>
      <c r="I35" s="119"/>
    </row>
    <row r="36" spans="6:9" x14ac:dyDescent="0.2">
      <c r="F36" s="117"/>
      <c r="G36" s="118"/>
      <c r="H36" s="118"/>
      <c r="I36" s="119"/>
    </row>
    <row r="37" spans="6:9" x14ac:dyDescent="0.2">
      <c r="F37" s="117"/>
      <c r="G37" s="118"/>
      <c r="H37" s="118"/>
      <c r="I37" s="119"/>
    </row>
    <row r="38" spans="6:9" x14ac:dyDescent="0.2">
      <c r="F38" s="117"/>
      <c r="G38" s="118"/>
      <c r="H38" s="118"/>
      <c r="I38" s="119"/>
    </row>
    <row r="39" spans="6:9" x14ac:dyDescent="0.2">
      <c r="F39" s="117"/>
      <c r="G39" s="118"/>
      <c r="H39" s="118"/>
      <c r="I39" s="119"/>
    </row>
    <row r="40" spans="6:9" x14ac:dyDescent="0.2">
      <c r="F40" s="117"/>
      <c r="G40" s="118"/>
      <c r="H40" s="118"/>
      <c r="I40" s="119"/>
    </row>
    <row r="41" spans="6:9" x14ac:dyDescent="0.2">
      <c r="F41" s="117"/>
      <c r="G41" s="118"/>
      <c r="H41" s="118"/>
      <c r="I41" s="119"/>
    </row>
    <row r="42" spans="6:9" x14ac:dyDescent="0.2">
      <c r="F42" s="117"/>
      <c r="G42" s="118"/>
      <c r="H42" s="118"/>
      <c r="I42" s="119"/>
    </row>
    <row r="43" spans="6:9" x14ac:dyDescent="0.2">
      <c r="F43" s="117"/>
      <c r="G43" s="118"/>
      <c r="H43" s="118"/>
      <c r="I43" s="119"/>
    </row>
    <row r="44" spans="6:9" x14ac:dyDescent="0.2">
      <c r="F44" s="117"/>
      <c r="G44" s="118"/>
      <c r="H44" s="118"/>
      <c r="I44" s="119"/>
    </row>
    <row r="45" spans="6:9" x14ac:dyDescent="0.2">
      <c r="F45" s="117"/>
      <c r="G45" s="118"/>
      <c r="H45" s="118"/>
      <c r="I45" s="119"/>
    </row>
    <row r="46" spans="6:9" x14ac:dyDescent="0.2">
      <c r="F46" s="117"/>
      <c r="G46" s="118"/>
      <c r="H46" s="118"/>
      <c r="I46" s="119"/>
    </row>
    <row r="47" spans="6:9" x14ac:dyDescent="0.2">
      <c r="F47" s="117"/>
      <c r="G47" s="118"/>
      <c r="H47" s="118"/>
      <c r="I47" s="119"/>
    </row>
    <row r="48" spans="6:9" x14ac:dyDescent="0.2">
      <c r="F48" s="117"/>
      <c r="G48" s="118"/>
      <c r="H48" s="118"/>
      <c r="I48" s="119"/>
    </row>
    <row r="49" spans="6:9" x14ac:dyDescent="0.2">
      <c r="F49" s="117"/>
      <c r="G49" s="118"/>
      <c r="H49" s="118"/>
      <c r="I49" s="119"/>
    </row>
    <row r="50" spans="6:9" x14ac:dyDescent="0.2">
      <c r="F50" s="117"/>
      <c r="G50" s="118"/>
      <c r="H50" s="118"/>
      <c r="I50" s="119"/>
    </row>
    <row r="51" spans="6:9" x14ac:dyDescent="0.2">
      <c r="F51" s="117"/>
      <c r="G51" s="118"/>
      <c r="H51" s="118"/>
      <c r="I51" s="119"/>
    </row>
    <row r="52" spans="6:9" x14ac:dyDescent="0.2">
      <c r="F52" s="117"/>
      <c r="G52" s="118"/>
      <c r="H52" s="118"/>
      <c r="I52" s="119"/>
    </row>
    <row r="53" spans="6:9" x14ac:dyDescent="0.2">
      <c r="F53" s="117"/>
      <c r="G53" s="118"/>
      <c r="H53" s="118"/>
      <c r="I53" s="119"/>
    </row>
    <row r="54" spans="6:9" x14ac:dyDescent="0.2">
      <c r="F54" s="117"/>
      <c r="G54" s="118"/>
      <c r="H54" s="118"/>
      <c r="I54" s="119"/>
    </row>
    <row r="55" spans="6:9" x14ac:dyDescent="0.2">
      <c r="F55" s="117"/>
      <c r="G55" s="118"/>
      <c r="H55" s="118"/>
      <c r="I55" s="119"/>
    </row>
    <row r="56" spans="6:9" x14ac:dyDescent="0.2">
      <c r="F56" s="117"/>
      <c r="G56" s="118"/>
      <c r="H56" s="118"/>
      <c r="I56" s="119"/>
    </row>
    <row r="57" spans="6:9" x14ac:dyDescent="0.2">
      <c r="F57" s="117"/>
      <c r="G57" s="118"/>
      <c r="H57" s="118"/>
      <c r="I57" s="119"/>
    </row>
    <row r="58" spans="6:9" x14ac:dyDescent="0.2">
      <c r="F58" s="117"/>
      <c r="G58" s="118"/>
      <c r="H58" s="118"/>
      <c r="I58" s="119"/>
    </row>
    <row r="59" spans="6:9" x14ac:dyDescent="0.2">
      <c r="F59" s="117"/>
      <c r="G59" s="118"/>
      <c r="H59" s="118"/>
      <c r="I59" s="119"/>
    </row>
    <row r="60" spans="6:9" x14ac:dyDescent="0.2">
      <c r="F60" s="117"/>
      <c r="G60" s="118"/>
      <c r="H60" s="118"/>
      <c r="I60" s="119"/>
    </row>
    <row r="61" spans="6:9" x14ac:dyDescent="0.2">
      <c r="F61" s="117"/>
      <c r="G61" s="118"/>
      <c r="H61" s="118"/>
      <c r="I61" s="119"/>
    </row>
    <row r="62" spans="6:9" x14ac:dyDescent="0.2">
      <c r="F62" s="117"/>
      <c r="G62" s="118"/>
      <c r="H62" s="118"/>
      <c r="I62" s="119"/>
    </row>
    <row r="63" spans="6:9" x14ac:dyDescent="0.2">
      <c r="F63" s="117"/>
      <c r="G63" s="118"/>
      <c r="H63" s="118"/>
      <c r="I63" s="119"/>
    </row>
    <row r="64" spans="6:9" x14ac:dyDescent="0.2">
      <c r="F64" s="117"/>
      <c r="G64" s="118"/>
      <c r="H64" s="118"/>
      <c r="I64" s="119"/>
    </row>
    <row r="65" spans="6:9" x14ac:dyDescent="0.2">
      <c r="F65" s="117"/>
      <c r="G65" s="118"/>
      <c r="H65" s="118"/>
      <c r="I65" s="119"/>
    </row>
    <row r="66" spans="6:9" x14ac:dyDescent="0.2">
      <c r="F66" s="117"/>
      <c r="G66" s="118"/>
      <c r="H66" s="118"/>
      <c r="I66" s="119"/>
    </row>
    <row r="67" spans="6:9" x14ac:dyDescent="0.2">
      <c r="F67" s="117"/>
      <c r="G67" s="118"/>
      <c r="H67" s="118"/>
      <c r="I67" s="119"/>
    </row>
    <row r="68" spans="6:9" x14ac:dyDescent="0.2">
      <c r="F68" s="117"/>
      <c r="G68" s="118"/>
      <c r="H68" s="118"/>
      <c r="I68" s="119"/>
    </row>
    <row r="69" spans="6:9" x14ac:dyDescent="0.2">
      <c r="F69" s="117"/>
      <c r="G69" s="118"/>
      <c r="H69" s="118"/>
      <c r="I69" s="119"/>
    </row>
  </sheetData>
  <mergeCells count="4">
    <mergeCell ref="A1:B1"/>
    <mergeCell ref="A2:B2"/>
    <mergeCell ref="G2:I2"/>
    <mergeCell ref="H18:I18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04"/>
  <sheetViews>
    <sheetView showGridLines="0" showZeros="0" zoomScaleNormal="100" workbookViewId="0">
      <selection activeCell="J11" sqref="J11"/>
    </sheetView>
  </sheetViews>
  <sheetFormatPr defaultRowHeight="12.75" x14ac:dyDescent="0.2"/>
  <cols>
    <col min="1" max="1" width="3.85546875" style="120" customWidth="1"/>
    <col min="2" max="2" width="12" style="120" customWidth="1"/>
    <col min="3" max="3" width="40.42578125" style="120" customWidth="1"/>
    <col min="4" max="4" width="5.5703125" style="120" customWidth="1"/>
    <col min="5" max="5" width="8.5703125" style="154" customWidth="1"/>
    <col min="6" max="6" width="9.85546875" style="120" customWidth="1"/>
    <col min="7" max="7" width="13.85546875" style="120" customWidth="1"/>
    <col min="8" max="16384" width="9.140625" style="120"/>
  </cols>
  <sheetData>
    <row r="1" spans="1:104" ht="15.75" x14ac:dyDescent="0.25">
      <c r="A1" s="195" t="s">
        <v>57</v>
      </c>
      <c r="B1" s="195"/>
      <c r="C1" s="195"/>
      <c r="D1" s="195"/>
      <c r="E1" s="195"/>
      <c r="F1" s="195"/>
      <c r="G1" s="195"/>
    </row>
    <row r="2" spans="1:104" ht="13.5" thickBot="1" x14ac:dyDescent="0.25">
      <c r="A2" s="121"/>
      <c r="B2" s="122"/>
      <c r="C2" s="123"/>
      <c r="D2" s="123"/>
      <c r="E2" s="124"/>
      <c r="F2" s="123"/>
      <c r="G2" s="123"/>
    </row>
    <row r="3" spans="1:104" ht="13.5" thickTop="1" x14ac:dyDescent="0.2">
      <c r="A3" s="196" t="s">
        <v>5</v>
      </c>
      <c r="B3" s="197"/>
      <c r="C3" s="166" t="str">
        <f>CONCATENATE(cislostavby," ",nazevstavby)</f>
        <v xml:space="preserve"> Sběrný dvůr odpadu - Jedovnice, Stavba</v>
      </c>
      <c r="D3" s="167"/>
      <c r="E3" s="168"/>
      <c r="F3" s="169">
        <f>Rekapitulace!H1</f>
        <v>0</v>
      </c>
      <c r="G3" s="170"/>
    </row>
    <row r="4" spans="1:104" ht="15.75" thickBot="1" x14ac:dyDescent="0.25">
      <c r="A4" s="198" t="s">
        <v>1</v>
      </c>
      <c r="B4" s="199"/>
      <c r="C4" s="171" t="str">
        <f>CONCATENATE(cisloobjektu," ",nazevobjektu)</f>
        <v xml:space="preserve"> So-05 - příjezdová komunikace</v>
      </c>
      <c r="D4" s="172"/>
      <c r="E4" s="200"/>
      <c r="F4" s="200"/>
      <c r="G4" s="201"/>
    </row>
    <row r="5" spans="1:104" ht="13.5" thickTop="1" x14ac:dyDescent="0.2">
      <c r="A5" s="125"/>
      <c r="B5" s="126"/>
      <c r="C5" s="126"/>
      <c r="D5" s="121"/>
      <c r="E5" s="127"/>
      <c r="F5" s="121"/>
      <c r="G5" s="128"/>
    </row>
    <row r="6" spans="1:104" x14ac:dyDescent="0.2">
      <c r="A6" s="129" t="s">
        <v>58</v>
      </c>
      <c r="B6" s="130" t="s">
        <v>59</v>
      </c>
      <c r="C6" s="130" t="s">
        <v>60</v>
      </c>
      <c r="D6" s="130" t="s">
        <v>61</v>
      </c>
      <c r="E6" s="131" t="s">
        <v>62</v>
      </c>
      <c r="F6" s="130" t="s">
        <v>63</v>
      </c>
      <c r="G6" s="132" t="s">
        <v>64</v>
      </c>
    </row>
    <row r="7" spans="1:104" s="121" customFormat="1" x14ac:dyDescent="0.2">
      <c r="A7" s="133" t="s">
        <v>65</v>
      </c>
      <c r="B7" s="134" t="s">
        <v>66</v>
      </c>
      <c r="C7" s="135" t="s">
        <v>67</v>
      </c>
      <c r="D7" s="136"/>
      <c r="E7" s="179"/>
      <c r="F7" s="137"/>
      <c r="G7" s="138"/>
      <c r="H7" s="210"/>
      <c r="I7" s="210"/>
      <c r="O7" s="211">
        <v>1</v>
      </c>
    </row>
    <row r="8" spans="1:104" s="121" customFormat="1" ht="22.5" x14ac:dyDescent="0.2">
      <c r="A8" s="173">
        <v>1</v>
      </c>
      <c r="B8" s="174" t="s">
        <v>70</v>
      </c>
      <c r="C8" s="142" t="s">
        <v>104</v>
      </c>
      <c r="D8" s="143" t="s">
        <v>71</v>
      </c>
      <c r="E8" s="177">
        <v>1552.5</v>
      </c>
      <c r="F8" s="144"/>
      <c r="G8" s="145">
        <f>E8*F8</f>
        <v>0</v>
      </c>
      <c r="O8" s="211">
        <v>2</v>
      </c>
      <c r="AA8" s="121">
        <v>12</v>
      </c>
      <c r="AB8" s="121">
        <v>0</v>
      </c>
      <c r="AC8" s="121">
        <v>1</v>
      </c>
      <c r="AZ8" s="121">
        <v>1</v>
      </c>
      <c r="BA8" s="121">
        <f>IF(AZ8=1,G8,0)</f>
        <v>0</v>
      </c>
      <c r="BB8" s="121">
        <f>IF(AZ8=2,G8,0)</f>
        <v>0</v>
      </c>
      <c r="BC8" s="121">
        <f>IF(AZ8=3,G8,0)</f>
        <v>0</v>
      </c>
      <c r="BD8" s="121">
        <f>IF(AZ8=4,G8,0)</f>
        <v>0</v>
      </c>
      <c r="BE8" s="121">
        <f>IF(AZ8=5,G8,0)</f>
        <v>0</v>
      </c>
      <c r="CZ8" s="121">
        <v>0</v>
      </c>
    </row>
    <row r="9" spans="1:104" s="121" customFormat="1" ht="22.5" x14ac:dyDescent="0.2">
      <c r="A9" s="173">
        <v>2</v>
      </c>
      <c r="B9" s="174" t="s">
        <v>72</v>
      </c>
      <c r="C9" s="142" t="s">
        <v>108</v>
      </c>
      <c r="D9" s="143" t="s">
        <v>71</v>
      </c>
      <c r="E9" s="177">
        <f>E8</f>
        <v>1552.5</v>
      </c>
      <c r="F9" s="144"/>
      <c r="G9" s="145">
        <f>E9*F9</f>
        <v>0</v>
      </c>
      <c r="O9" s="211">
        <v>2</v>
      </c>
      <c r="AA9" s="121">
        <v>12</v>
      </c>
      <c r="AB9" s="121">
        <v>0</v>
      </c>
      <c r="AC9" s="121">
        <v>2</v>
      </c>
      <c r="AZ9" s="121">
        <v>1</v>
      </c>
      <c r="BA9" s="121">
        <f>IF(AZ9=1,G9,0)</f>
        <v>0</v>
      </c>
      <c r="BB9" s="121">
        <f>IF(AZ9=2,G9,0)</f>
        <v>0</v>
      </c>
      <c r="BC9" s="121">
        <f>IF(AZ9=3,G9,0)</f>
        <v>0</v>
      </c>
      <c r="BD9" s="121">
        <f>IF(AZ9=4,G9,0)</f>
        <v>0</v>
      </c>
      <c r="BE9" s="121">
        <f>IF(AZ9=5,G9,0)</f>
        <v>0</v>
      </c>
      <c r="CZ9" s="121">
        <v>0</v>
      </c>
    </row>
    <row r="10" spans="1:104" s="121" customFormat="1" x14ac:dyDescent="0.2">
      <c r="A10" s="146"/>
      <c r="B10" s="147" t="s">
        <v>68</v>
      </c>
      <c r="C10" s="148" t="str">
        <f>CONCATENATE(B7," ",C7)</f>
        <v>1 Zemní práce</v>
      </c>
      <c r="D10" s="146"/>
      <c r="E10" s="178"/>
      <c r="F10" s="149"/>
      <c r="G10" s="150">
        <f>SUM(G7:G9)</f>
        <v>0</v>
      </c>
      <c r="O10" s="211">
        <v>4</v>
      </c>
      <c r="BA10" s="213">
        <f>SUM(BA7:BA9)</f>
        <v>0</v>
      </c>
      <c r="BB10" s="213">
        <f>SUM(BB7:BB9)</f>
        <v>0</v>
      </c>
      <c r="BC10" s="213">
        <f>SUM(BC7:BC9)</f>
        <v>0</v>
      </c>
      <c r="BD10" s="213">
        <f>SUM(BD7:BD9)</f>
        <v>0</v>
      </c>
      <c r="BE10" s="213">
        <f>SUM(BE7:BE9)</f>
        <v>0</v>
      </c>
    </row>
    <row r="11" spans="1:104" s="121" customFormat="1" x14ac:dyDescent="0.2">
      <c r="A11" s="133" t="s">
        <v>65</v>
      </c>
      <c r="B11" s="134" t="s">
        <v>73</v>
      </c>
      <c r="C11" s="135" t="s">
        <v>74</v>
      </c>
      <c r="D11" s="136"/>
      <c r="E11" s="179"/>
      <c r="F11" s="217"/>
      <c r="G11" s="214"/>
      <c r="H11" s="210"/>
      <c r="I11" s="210"/>
      <c r="O11" s="211">
        <v>1</v>
      </c>
    </row>
    <row r="12" spans="1:104" s="121" customFormat="1" ht="22.5" x14ac:dyDescent="0.2">
      <c r="A12" s="173">
        <v>3</v>
      </c>
      <c r="B12" s="174" t="s">
        <v>75</v>
      </c>
      <c r="C12" s="142" t="s">
        <v>105</v>
      </c>
      <c r="D12" s="143" t="s">
        <v>71</v>
      </c>
      <c r="E12" s="177">
        <v>2326.5</v>
      </c>
      <c r="F12" s="144"/>
      <c r="G12" s="215">
        <f t="shared" ref="G12:G19" si="0">E12*F12</f>
        <v>0</v>
      </c>
      <c r="O12" s="211">
        <v>2</v>
      </c>
      <c r="AA12" s="121">
        <v>12</v>
      </c>
      <c r="AB12" s="121">
        <v>0</v>
      </c>
      <c r="AC12" s="121">
        <v>3</v>
      </c>
      <c r="AZ12" s="121">
        <v>1</v>
      </c>
      <c r="BA12" s="121">
        <f t="shared" ref="BA12:BA19" si="1">IF(AZ12=1,G12,0)</f>
        <v>0</v>
      </c>
      <c r="BB12" s="121">
        <f t="shared" ref="BB12:BB19" si="2">IF(AZ12=2,G12,0)</f>
        <v>0</v>
      </c>
      <c r="BC12" s="121">
        <f t="shared" ref="BC12:BC19" si="3">IF(AZ12=3,G12,0)</f>
        <v>0</v>
      </c>
      <c r="BD12" s="121">
        <f t="shared" ref="BD12:BD19" si="4">IF(AZ12=4,G12,0)</f>
        <v>0</v>
      </c>
      <c r="BE12" s="121">
        <f t="shared" ref="BE12:BE19" si="5">IF(AZ12=5,G12,0)</f>
        <v>0</v>
      </c>
      <c r="CZ12" s="121">
        <v>0.29160000000000003</v>
      </c>
    </row>
    <row r="13" spans="1:104" s="121" customFormat="1" ht="22.5" x14ac:dyDescent="0.2">
      <c r="A13" s="173">
        <v>4</v>
      </c>
      <c r="B13" s="174" t="s">
        <v>76</v>
      </c>
      <c r="C13" s="142" t="s">
        <v>106</v>
      </c>
      <c r="D13" s="143" t="s">
        <v>71</v>
      </c>
      <c r="E13" s="177">
        <v>1552.5</v>
      </c>
      <c r="F13" s="144"/>
      <c r="G13" s="215">
        <f t="shared" si="0"/>
        <v>0</v>
      </c>
      <c r="O13" s="211">
        <v>2</v>
      </c>
      <c r="AA13" s="121">
        <v>12</v>
      </c>
      <c r="AB13" s="121">
        <v>0</v>
      </c>
      <c r="AC13" s="121">
        <v>4</v>
      </c>
      <c r="AZ13" s="121">
        <v>1</v>
      </c>
      <c r="BA13" s="121">
        <f t="shared" si="1"/>
        <v>0</v>
      </c>
      <c r="BB13" s="121">
        <f t="shared" si="2"/>
        <v>0</v>
      </c>
      <c r="BC13" s="121">
        <f t="shared" si="3"/>
        <v>0</v>
      </c>
      <c r="BD13" s="121">
        <f t="shared" si="4"/>
        <v>0</v>
      </c>
      <c r="BE13" s="121">
        <f t="shared" si="5"/>
        <v>0</v>
      </c>
      <c r="CZ13" s="121">
        <v>0.37080000000000002</v>
      </c>
    </row>
    <row r="14" spans="1:104" s="121" customFormat="1" x14ac:dyDescent="0.2">
      <c r="A14" s="140">
        <v>5</v>
      </c>
      <c r="B14" s="141" t="s">
        <v>77</v>
      </c>
      <c r="C14" s="142" t="s">
        <v>78</v>
      </c>
      <c r="D14" s="143" t="s">
        <v>71</v>
      </c>
      <c r="E14" s="177">
        <v>86.25</v>
      </c>
      <c r="F14" s="144"/>
      <c r="G14" s="215">
        <f t="shared" si="0"/>
        <v>0</v>
      </c>
      <c r="O14" s="211">
        <v>2</v>
      </c>
      <c r="AA14" s="121">
        <v>12</v>
      </c>
      <c r="AB14" s="121">
        <v>0</v>
      </c>
      <c r="AC14" s="121">
        <v>5</v>
      </c>
      <c r="AZ14" s="121">
        <v>1</v>
      </c>
      <c r="BA14" s="121">
        <f t="shared" si="1"/>
        <v>0</v>
      </c>
      <c r="BB14" s="121">
        <f t="shared" si="2"/>
        <v>0</v>
      </c>
      <c r="BC14" s="121">
        <f t="shared" si="3"/>
        <v>0</v>
      </c>
      <c r="BD14" s="121">
        <f t="shared" si="4"/>
        <v>0</v>
      </c>
      <c r="BE14" s="121">
        <f t="shared" si="5"/>
        <v>0</v>
      </c>
      <c r="CZ14" s="121">
        <v>0.46166000000000001</v>
      </c>
    </row>
    <row r="15" spans="1:104" s="121" customFormat="1" x14ac:dyDescent="0.2">
      <c r="A15" s="140">
        <v>6</v>
      </c>
      <c r="B15" s="141" t="s">
        <v>79</v>
      </c>
      <c r="C15" s="142" t="s">
        <v>80</v>
      </c>
      <c r="D15" s="143" t="s">
        <v>71</v>
      </c>
      <c r="E15" s="177">
        <v>778.5</v>
      </c>
      <c r="F15" s="144"/>
      <c r="G15" s="215">
        <f t="shared" si="0"/>
        <v>0</v>
      </c>
      <c r="O15" s="211">
        <v>2</v>
      </c>
      <c r="AA15" s="121">
        <v>12</v>
      </c>
      <c r="AB15" s="121">
        <v>0</v>
      </c>
      <c r="AC15" s="121">
        <v>6</v>
      </c>
      <c r="AZ15" s="121">
        <v>1</v>
      </c>
      <c r="BA15" s="121">
        <f t="shared" si="1"/>
        <v>0</v>
      </c>
      <c r="BB15" s="121">
        <f t="shared" si="2"/>
        <v>0</v>
      </c>
      <c r="BC15" s="121">
        <f t="shared" si="3"/>
        <v>0</v>
      </c>
      <c r="BD15" s="121">
        <f t="shared" si="4"/>
        <v>0</v>
      </c>
      <c r="BE15" s="121">
        <f t="shared" si="5"/>
        <v>0</v>
      </c>
      <c r="CZ15" s="121">
        <v>0.26375999999999999</v>
      </c>
    </row>
    <row r="16" spans="1:104" s="121" customFormat="1" x14ac:dyDescent="0.2">
      <c r="A16" s="140">
        <v>7</v>
      </c>
      <c r="B16" s="141" t="s">
        <v>81</v>
      </c>
      <c r="C16" s="142" t="s">
        <v>82</v>
      </c>
      <c r="D16" s="143" t="s">
        <v>71</v>
      </c>
      <c r="E16" s="177">
        <v>86.5</v>
      </c>
      <c r="F16" s="144"/>
      <c r="G16" s="215">
        <f t="shared" si="0"/>
        <v>0</v>
      </c>
      <c r="O16" s="211">
        <v>2</v>
      </c>
      <c r="AA16" s="121">
        <v>12</v>
      </c>
      <c r="AB16" s="121">
        <v>0</v>
      </c>
      <c r="AC16" s="121">
        <v>7</v>
      </c>
      <c r="AZ16" s="121">
        <v>1</v>
      </c>
      <c r="BA16" s="121">
        <f t="shared" si="1"/>
        <v>0</v>
      </c>
      <c r="BB16" s="121">
        <f t="shared" si="2"/>
        <v>0</v>
      </c>
      <c r="BC16" s="121">
        <f t="shared" si="3"/>
        <v>0</v>
      </c>
      <c r="BD16" s="121">
        <f t="shared" si="4"/>
        <v>0</v>
      </c>
      <c r="BE16" s="121">
        <f t="shared" si="5"/>
        <v>0</v>
      </c>
      <c r="CZ16" s="121">
        <v>0.29160000000000003</v>
      </c>
    </row>
    <row r="17" spans="1:104" s="121" customFormat="1" x14ac:dyDescent="0.2">
      <c r="A17" s="140">
        <v>8</v>
      </c>
      <c r="B17" s="141" t="s">
        <v>83</v>
      </c>
      <c r="C17" s="142" t="s">
        <v>84</v>
      </c>
      <c r="D17" s="143" t="s">
        <v>71</v>
      </c>
      <c r="E17" s="177">
        <v>778.5</v>
      </c>
      <c r="F17" s="144"/>
      <c r="G17" s="215">
        <f t="shared" si="0"/>
        <v>0</v>
      </c>
      <c r="O17" s="211">
        <v>2</v>
      </c>
      <c r="AA17" s="121">
        <v>12</v>
      </c>
      <c r="AB17" s="121">
        <v>0</v>
      </c>
      <c r="AC17" s="121">
        <v>8</v>
      </c>
      <c r="AZ17" s="121">
        <v>1</v>
      </c>
      <c r="BA17" s="121">
        <f t="shared" si="1"/>
        <v>0</v>
      </c>
      <c r="BB17" s="121">
        <f t="shared" si="2"/>
        <v>0</v>
      </c>
      <c r="BC17" s="121">
        <f t="shared" si="3"/>
        <v>0</v>
      </c>
      <c r="BD17" s="121">
        <f t="shared" si="4"/>
        <v>0</v>
      </c>
      <c r="BE17" s="121">
        <f t="shared" si="5"/>
        <v>0</v>
      </c>
      <c r="CZ17" s="121">
        <v>7.1000000000000002E-4</v>
      </c>
    </row>
    <row r="18" spans="1:104" s="121" customFormat="1" x14ac:dyDescent="0.2">
      <c r="A18" s="140">
        <v>9</v>
      </c>
      <c r="B18" s="141" t="s">
        <v>120</v>
      </c>
      <c r="C18" s="142" t="s">
        <v>121</v>
      </c>
      <c r="D18" s="143" t="s">
        <v>122</v>
      </c>
      <c r="E18" s="177">
        <v>778.5</v>
      </c>
      <c r="F18" s="218"/>
      <c r="G18" s="215">
        <f t="shared" si="0"/>
        <v>0</v>
      </c>
      <c r="O18" s="211"/>
    </row>
    <row r="19" spans="1:104" s="121" customFormat="1" x14ac:dyDescent="0.2">
      <c r="A19" s="140">
        <v>10</v>
      </c>
      <c r="B19" s="141" t="s">
        <v>85</v>
      </c>
      <c r="C19" s="142" t="s">
        <v>86</v>
      </c>
      <c r="D19" s="143" t="s">
        <v>71</v>
      </c>
      <c r="E19" s="177">
        <v>778.5</v>
      </c>
      <c r="F19" s="144"/>
      <c r="G19" s="215">
        <f t="shared" si="0"/>
        <v>0</v>
      </c>
      <c r="O19" s="211">
        <v>2</v>
      </c>
      <c r="AA19" s="121">
        <v>12</v>
      </c>
      <c r="AB19" s="121">
        <v>0</v>
      </c>
      <c r="AC19" s="121">
        <v>9</v>
      </c>
      <c r="AZ19" s="121">
        <v>1</v>
      </c>
      <c r="BA19" s="121">
        <f t="shared" si="1"/>
        <v>0</v>
      </c>
      <c r="BB19" s="121">
        <f t="shared" si="2"/>
        <v>0</v>
      </c>
      <c r="BC19" s="121">
        <f t="shared" si="3"/>
        <v>0</v>
      </c>
      <c r="BD19" s="121">
        <f t="shared" si="4"/>
        <v>0</v>
      </c>
      <c r="BE19" s="121">
        <f t="shared" si="5"/>
        <v>0</v>
      </c>
      <c r="CZ19" s="121">
        <v>0.12966</v>
      </c>
    </row>
    <row r="20" spans="1:104" s="121" customFormat="1" x14ac:dyDescent="0.2">
      <c r="A20" s="146"/>
      <c r="B20" s="147" t="s">
        <v>68</v>
      </c>
      <c r="C20" s="148" t="str">
        <f>CONCATENATE(B11," ",C11)</f>
        <v>5 Komunikace</v>
      </c>
      <c r="D20" s="146"/>
      <c r="E20" s="178"/>
      <c r="F20" s="149"/>
      <c r="G20" s="216">
        <f>SUM(G11:G19)</f>
        <v>0</v>
      </c>
      <c r="O20" s="211">
        <v>4</v>
      </c>
      <c r="BA20" s="213">
        <f>SUM(BA11:BA19)</f>
        <v>0</v>
      </c>
      <c r="BB20" s="213">
        <f>SUM(BB11:BB19)</f>
        <v>0</v>
      </c>
      <c r="BC20" s="213">
        <f>SUM(BC11:BC19)</f>
        <v>0</v>
      </c>
      <c r="BD20" s="213">
        <f>SUM(BD11:BD19)</f>
        <v>0</v>
      </c>
      <c r="BE20" s="213">
        <f>SUM(BE11:BE19)</f>
        <v>0</v>
      </c>
    </row>
    <row r="21" spans="1:104" s="121" customFormat="1" x14ac:dyDescent="0.2">
      <c r="A21" s="133" t="s">
        <v>65</v>
      </c>
      <c r="B21" s="134" t="s">
        <v>87</v>
      </c>
      <c r="C21" s="135" t="s">
        <v>88</v>
      </c>
      <c r="D21" s="136"/>
      <c r="E21" s="179"/>
      <c r="F21" s="137"/>
      <c r="G21" s="138"/>
      <c r="H21" s="210"/>
      <c r="I21" s="210"/>
      <c r="O21" s="211">
        <v>1</v>
      </c>
    </row>
    <row r="22" spans="1:104" s="121" customFormat="1" x14ac:dyDescent="0.2">
      <c r="A22" s="140">
        <v>11</v>
      </c>
      <c r="B22" s="141" t="s">
        <v>89</v>
      </c>
      <c r="C22" s="142" t="s">
        <v>90</v>
      </c>
      <c r="D22" s="143" t="s">
        <v>91</v>
      </c>
      <c r="E22" s="177">
        <v>536</v>
      </c>
      <c r="F22" s="144"/>
      <c r="G22" s="145">
        <f>E22*F22</f>
        <v>0</v>
      </c>
      <c r="O22" s="211">
        <v>2</v>
      </c>
      <c r="AA22" s="121">
        <v>12</v>
      </c>
      <c r="AB22" s="121">
        <v>0</v>
      </c>
      <c r="AC22" s="121">
        <v>10</v>
      </c>
      <c r="AZ22" s="121">
        <v>1</v>
      </c>
      <c r="BA22" s="121">
        <f>IF(AZ22=1,G22,0)</f>
        <v>0</v>
      </c>
      <c r="BB22" s="121">
        <f>IF(AZ22=2,G22,0)</f>
        <v>0</v>
      </c>
      <c r="BC22" s="121">
        <f>IF(AZ22=3,G22,0)</f>
        <v>0</v>
      </c>
      <c r="BD22" s="121">
        <f>IF(AZ22=4,G22,0)</f>
        <v>0</v>
      </c>
      <c r="BE22" s="121">
        <f>IF(AZ22=5,G22,0)</f>
        <v>0</v>
      </c>
      <c r="CZ22" s="121">
        <v>0</v>
      </c>
    </row>
    <row r="23" spans="1:104" s="121" customFormat="1" x14ac:dyDescent="0.2">
      <c r="A23" s="146"/>
      <c r="B23" s="147" t="s">
        <v>68</v>
      </c>
      <c r="C23" s="148" t="str">
        <f>CONCATENATE(B21," ",C21)</f>
        <v>91 Doplňující práce na komunikaci</v>
      </c>
      <c r="D23" s="146"/>
      <c r="E23" s="178"/>
      <c r="F23" s="149"/>
      <c r="G23" s="150">
        <f>SUM(G21:G22)</f>
        <v>0</v>
      </c>
      <c r="O23" s="211">
        <v>4</v>
      </c>
      <c r="BA23" s="213">
        <f>SUM(BA21:BA22)</f>
        <v>0</v>
      </c>
      <c r="BB23" s="213">
        <f>SUM(BB21:BB22)</f>
        <v>0</v>
      </c>
      <c r="BC23" s="213">
        <f>SUM(BC21:BC22)</f>
        <v>0</v>
      </c>
      <c r="BD23" s="213">
        <f>SUM(BD21:BD22)</f>
        <v>0</v>
      </c>
      <c r="BE23" s="213">
        <f>SUM(BE21:BE22)</f>
        <v>0</v>
      </c>
    </row>
    <row r="24" spans="1:104" s="121" customFormat="1" x14ac:dyDescent="0.2">
      <c r="A24" s="133" t="s">
        <v>65</v>
      </c>
      <c r="B24" s="134" t="s">
        <v>110</v>
      </c>
      <c r="C24" s="135" t="s">
        <v>111</v>
      </c>
      <c r="D24" s="136"/>
      <c r="E24" s="179"/>
      <c r="F24" s="137"/>
      <c r="G24" s="138"/>
      <c r="H24" s="210"/>
      <c r="I24" s="210"/>
      <c r="O24" s="211">
        <v>1</v>
      </c>
    </row>
    <row r="25" spans="1:104" s="121" customFormat="1" x14ac:dyDescent="0.2">
      <c r="A25" s="140">
        <v>12</v>
      </c>
      <c r="B25" s="141" t="s">
        <v>92</v>
      </c>
      <c r="C25" s="142" t="s">
        <v>93</v>
      </c>
      <c r="D25" s="143" t="s">
        <v>94</v>
      </c>
      <c r="E25" s="177">
        <v>249.5</v>
      </c>
      <c r="F25" s="144"/>
      <c r="G25" s="145">
        <f>E25*F25</f>
        <v>0</v>
      </c>
      <c r="O25" s="211">
        <v>2</v>
      </c>
      <c r="AA25" s="121">
        <v>12</v>
      </c>
      <c r="AB25" s="121">
        <v>0</v>
      </c>
      <c r="AC25" s="121">
        <v>11</v>
      </c>
      <c r="AZ25" s="121">
        <v>1</v>
      </c>
      <c r="BA25" s="121">
        <f>IF(AZ25=1,G25,0)</f>
        <v>0</v>
      </c>
      <c r="BB25" s="121">
        <f>IF(AZ25=2,G25,0)</f>
        <v>0</v>
      </c>
      <c r="BC25" s="121">
        <f>IF(AZ25=3,G25,0)</f>
        <v>0</v>
      </c>
      <c r="BD25" s="121">
        <f>IF(AZ25=4,G25,0)</f>
        <v>0</v>
      </c>
      <c r="BE25" s="121">
        <f>IF(AZ25=5,G25,0)</f>
        <v>0</v>
      </c>
      <c r="CZ25" s="121">
        <v>0</v>
      </c>
    </row>
    <row r="26" spans="1:104" s="121" customFormat="1" x14ac:dyDescent="0.2">
      <c r="A26" s="140">
        <v>13</v>
      </c>
      <c r="B26" s="141" t="s">
        <v>95</v>
      </c>
      <c r="C26" s="142" t="s">
        <v>96</v>
      </c>
      <c r="D26" s="143" t="s">
        <v>94</v>
      </c>
      <c r="E26" s="177">
        <v>249.5</v>
      </c>
      <c r="F26" s="144"/>
      <c r="G26" s="145">
        <f>E26*F26</f>
        <v>0</v>
      </c>
      <c r="O26" s="211">
        <v>2</v>
      </c>
      <c r="AA26" s="121">
        <v>12</v>
      </c>
      <c r="AB26" s="121">
        <v>0</v>
      </c>
      <c r="AC26" s="121">
        <v>12</v>
      </c>
      <c r="AZ26" s="121">
        <v>1</v>
      </c>
      <c r="BA26" s="121">
        <f>IF(AZ26=1,G26,0)</f>
        <v>0</v>
      </c>
      <c r="BB26" s="121">
        <f>IF(AZ26=2,G26,0)</f>
        <v>0</v>
      </c>
      <c r="BC26" s="121">
        <f>IF(AZ26=3,G26,0)</f>
        <v>0</v>
      </c>
      <c r="BD26" s="121">
        <f>IF(AZ26=4,G26,0)</f>
        <v>0</v>
      </c>
      <c r="BE26" s="121">
        <f>IF(AZ26=5,G26,0)</f>
        <v>0</v>
      </c>
      <c r="CZ26" s="121">
        <v>0</v>
      </c>
    </row>
    <row r="27" spans="1:104" s="121" customFormat="1" x14ac:dyDescent="0.2">
      <c r="A27" s="140">
        <v>14</v>
      </c>
      <c r="B27" s="141" t="s">
        <v>103</v>
      </c>
      <c r="C27" s="142" t="s">
        <v>97</v>
      </c>
      <c r="D27" s="143" t="s">
        <v>94</v>
      </c>
      <c r="E27" s="177">
        <v>249.5</v>
      </c>
      <c r="F27" s="144"/>
      <c r="G27" s="145">
        <f>E27*F27</f>
        <v>0</v>
      </c>
      <c r="O27" s="211">
        <v>2</v>
      </c>
      <c r="AA27" s="121">
        <v>12</v>
      </c>
      <c r="AB27" s="121">
        <v>0</v>
      </c>
      <c r="AC27" s="121">
        <v>13</v>
      </c>
      <c r="AZ27" s="121">
        <v>1</v>
      </c>
      <c r="BA27" s="121">
        <f>IF(AZ27=1,G27,0)</f>
        <v>0</v>
      </c>
      <c r="BB27" s="121">
        <f>IF(AZ27=2,G27,0)</f>
        <v>0</v>
      </c>
      <c r="BC27" s="121">
        <f>IF(AZ27=3,G27,0)</f>
        <v>0</v>
      </c>
      <c r="BD27" s="121">
        <f>IF(AZ27=4,G27,0)</f>
        <v>0</v>
      </c>
      <c r="BE27" s="121">
        <f>IF(AZ27=5,G27,0)</f>
        <v>0</v>
      </c>
      <c r="CZ27" s="121">
        <v>0</v>
      </c>
    </row>
    <row r="28" spans="1:104" s="121" customFormat="1" x14ac:dyDescent="0.2">
      <c r="A28" s="146"/>
      <c r="B28" s="147" t="s">
        <v>68</v>
      </c>
      <c r="C28" s="148" t="str">
        <f>CONCATENATE(B24," ",C24)</f>
        <v>D96 Přesuny suti a vybouraných hmot</v>
      </c>
      <c r="D28" s="146"/>
      <c r="E28" s="178"/>
      <c r="F28" s="149"/>
      <c r="G28" s="150">
        <f>SUM(G24:G27)</f>
        <v>0</v>
      </c>
      <c r="O28" s="211">
        <v>4</v>
      </c>
      <c r="BA28" s="213">
        <f>SUM(BA24:BA27)</f>
        <v>0</v>
      </c>
      <c r="BB28" s="213">
        <f>SUM(BB24:BB27)</f>
        <v>0</v>
      </c>
      <c r="BC28" s="213">
        <f>SUM(BC24:BC27)</f>
        <v>0</v>
      </c>
      <c r="BD28" s="213">
        <f>SUM(BD24:BD27)</f>
        <v>0</v>
      </c>
      <c r="BE28" s="213">
        <f>SUM(BE24:BE27)</f>
        <v>0</v>
      </c>
    </row>
    <row r="29" spans="1:104" s="121" customFormat="1" x14ac:dyDescent="0.2">
      <c r="A29" s="133" t="s">
        <v>65</v>
      </c>
      <c r="B29" s="134" t="s">
        <v>98</v>
      </c>
      <c r="C29" s="135" t="s">
        <v>99</v>
      </c>
      <c r="D29" s="136"/>
      <c r="E29" s="179"/>
      <c r="F29" s="137"/>
      <c r="G29" s="138"/>
      <c r="H29" s="210"/>
      <c r="I29" s="210"/>
      <c r="O29" s="211">
        <v>1</v>
      </c>
    </row>
    <row r="30" spans="1:104" x14ac:dyDescent="0.2">
      <c r="A30" s="140">
        <v>15</v>
      </c>
      <c r="B30" s="141" t="s">
        <v>100</v>
      </c>
      <c r="C30" s="142" t="s">
        <v>101</v>
      </c>
      <c r="D30" s="143" t="s">
        <v>94</v>
      </c>
      <c r="E30" s="177">
        <v>1530</v>
      </c>
      <c r="F30" s="144"/>
      <c r="G30" s="145">
        <f>E30*F30</f>
        <v>0</v>
      </c>
      <c r="O30" s="139">
        <v>2</v>
      </c>
      <c r="AA30" s="120">
        <v>12</v>
      </c>
      <c r="AB30" s="120">
        <v>0</v>
      </c>
      <c r="AC30" s="120">
        <v>14</v>
      </c>
      <c r="AZ30" s="120">
        <v>1</v>
      </c>
      <c r="BA30" s="120">
        <f>IF(AZ30=1,G30,0)</f>
        <v>0</v>
      </c>
      <c r="BB30" s="120">
        <f>IF(AZ30=2,G30,0)</f>
        <v>0</v>
      </c>
      <c r="BC30" s="120">
        <f>IF(AZ30=3,G30,0)</f>
        <v>0</v>
      </c>
      <c r="BD30" s="120">
        <f>IF(AZ30=4,G30,0)</f>
        <v>0</v>
      </c>
      <c r="BE30" s="120">
        <f>IF(AZ30=5,G30,0)</f>
        <v>0</v>
      </c>
      <c r="CZ30" s="120">
        <v>0</v>
      </c>
    </row>
    <row r="31" spans="1:104" x14ac:dyDescent="0.2">
      <c r="A31" s="146"/>
      <c r="B31" s="147" t="s">
        <v>68</v>
      </c>
      <c r="C31" s="148" t="str">
        <f>CONCATENATE(B29," ",C29)</f>
        <v>99 Staveništní přesun hmot</v>
      </c>
      <c r="D31" s="146"/>
      <c r="E31" s="178"/>
      <c r="F31" s="149"/>
      <c r="G31" s="150">
        <f>SUM(G29:G30)</f>
        <v>0</v>
      </c>
      <c r="O31" s="139">
        <v>4</v>
      </c>
      <c r="BA31" s="151">
        <f>SUM(BA29:BA30)</f>
        <v>0</v>
      </c>
      <c r="BB31" s="151">
        <f>SUM(BB29:BB30)</f>
        <v>0</v>
      </c>
      <c r="BC31" s="151">
        <f>SUM(BC29:BC30)</f>
        <v>0</v>
      </c>
      <c r="BD31" s="151">
        <f>SUM(BD29:BD30)</f>
        <v>0</v>
      </c>
      <c r="BE31" s="151">
        <f>SUM(BE29:BE30)</f>
        <v>0</v>
      </c>
    </row>
    <row r="32" spans="1:104" x14ac:dyDescent="0.2">
      <c r="A32" s="121"/>
      <c r="B32" s="121"/>
      <c r="C32" s="121"/>
      <c r="D32" s="121"/>
      <c r="E32" s="121"/>
      <c r="F32" s="121"/>
      <c r="G32" s="121"/>
    </row>
    <row r="33" spans="5:5" x14ac:dyDescent="0.2">
      <c r="E33" s="120"/>
    </row>
    <row r="34" spans="5:5" x14ac:dyDescent="0.2">
      <c r="E34" s="120"/>
    </row>
    <row r="35" spans="5:5" x14ac:dyDescent="0.2">
      <c r="E35" s="120"/>
    </row>
    <row r="36" spans="5:5" x14ac:dyDescent="0.2">
      <c r="E36" s="120"/>
    </row>
    <row r="37" spans="5:5" x14ac:dyDescent="0.2">
      <c r="E37" s="120"/>
    </row>
    <row r="38" spans="5:5" x14ac:dyDescent="0.2">
      <c r="E38" s="120"/>
    </row>
    <row r="39" spans="5:5" x14ac:dyDescent="0.2">
      <c r="E39" s="120"/>
    </row>
    <row r="40" spans="5:5" x14ac:dyDescent="0.2">
      <c r="E40" s="120"/>
    </row>
    <row r="41" spans="5:5" x14ac:dyDescent="0.2">
      <c r="E41" s="120"/>
    </row>
    <row r="42" spans="5:5" x14ac:dyDescent="0.2">
      <c r="E42" s="120"/>
    </row>
    <row r="43" spans="5:5" x14ac:dyDescent="0.2">
      <c r="E43" s="120"/>
    </row>
    <row r="44" spans="5:5" x14ac:dyDescent="0.2">
      <c r="E44" s="120"/>
    </row>
    <row r="45" spans="5:5" x14ac:dyDescent="0.2">
      <c r="E45" s="120"/>
    </row>
    <row r="46" spans="5:5" x14ac:dyDescent="0.2">
      <c r="E46" s="120"/>
    </row>
    <row r="47" spans="5:5" x14ac:dyDescent="0.2">
      <c r="E47" s="120"/>
    </row>
    <row r="48" spans="5:5" x14ac:dyDescent="0.2">
      <c r="E48" s="120"/>
    </row>
    <row r="49" spans="1:7" x14ac:dyDescent="0.2">
      <c r="E49" s="120"/>
    </row>
    <row r="50" spans="1:7" x14ac:dyDescent="0.2">
      <c r="E50" s="120"/>
    </row>
    <row r="51" spans="1:7" x14ac:dyDescent="0.2">
      <c r="E51" s="120"/>
    </row>
    <row r="52" spans="1:7" x14ac:dyDescent="0.2">
      <c r="E52" s="120"/>
    </row>
    <row r="53" spans="1:7" x14ac:dyDescent="0.2">
      <c r="E53" s="120"/>
    </row>
    <row r="54" spans="1:7" x14ac:dyDescent="0.2">
      <c r="E54" s="120"/>
    </row>
    <row r="55" spans="1:7" x14ac:dyDescent="0.2">
      <c r="A55" s="152"/>
      <c r="B55" s="152"/>
      <c r="C55" s="152"/>
      <c r="D55" s="152"/>
      <c r="E55" s="152"/>
      <c r="F55" s="152"/>
      <c r="G55" s="152"/>
    </row>
    <row r="56" spans="1:7" x14ac:dyDescent="0.2">
      <c r="A56" s="152"/>
      <c r="B56" s="152"/>
      <c r="C56" s="152"/>
      <c r="D56" s="152"/>
      <c r="E56" s="152"/>
      <c r="F56" s="152"/>
      <c r="G56" s="152"/>
    </row>
    <row r="57" spans="1:7" x14ac:dyDescent="0.2">
      <c r="A57" s="152"/>
      <c r="B57" s="152"/>
      <c r="C57" s="152"/>
      <c r="D57" s="152"/>
      <c r="E57" s="152"/>
      <c r="F57" s="152"/>
      <c r="G57" s="152"/>
    </row>
    <row r="58" spans="1:7" x14ac:dyDescent="0.2">
      <c r="A58" s="152"/>
      <c r="B58" s="152"/>
      <c r="C58" s="152"/>
      <c r="D58" s="152"/>
      <c r="E58" s="152"/>
      <c r="F58" s="152"/>
      <c r="G58" s="152"/>
    </row>
    <row r="59" spans="1:7" x14ac:dyDescent="0.2">
      <c r="E59" s="120"/>
    </row>
    <row r="60" spans="1:7" x14ac:dyDescent="0.2">
      <c r="E60" s="120"/>
    </row>
    <row r="61" spans="1:7" x14ac:dyDescent="0.2">
      <c r="E61" s="120"/>
    </row>
    <row r="62" spans="1:7" x14ac:dyDescent="0.2">
      <c r="E62" s="120"/>
    </row>
    <row r="63" spans="1:7" x14ac:dyDescent="0.2">
      <c r="E63" s="120"/>
    </row>
    <row r="64" spans="1:7" x14ac:dyDescent="0.2">
      <c r="E64" s="120"/>
    </row>
    <row r="65" spans="5:5" x14ac:dyDescent="0.2">
      <c r="E65" s="120"/>
    </row>
    <row r="66" spans="5:5" x14ac:dyDescent="0.2">
      <c r="E66" s="120"/>
    </row>
    <row r="67" spans="5:5" x14ac:dyDescent="0.2">
      <c r="E67" s="120"/>
    </row>
    <row r="68" spans="5:5" x14ac:dyDescent="0.2">
      <c r="E68" s="120"/>
    </row>
    <row r="69" spans="5:5" x14ac:dyDescent="0.2">
      <c r="E69" s="120"/>
    </row>
    <row r="70" spans="5:5" x14ac:dyDescent="0.2">
      <c r="E70" s="120"/>
    </row>
    <row r="71" spans="5:5" x14ac:dyDescent="0.2">
      <c r="E71" s="120"/>
    </row>
    <row r="72" spans="5:5" x14ac:dyDescent="0.2">
      <c r="E72" s="120"/>
    </row>
    <row r="73" spans="5:5" x14ac:dyDescent="0.2">
      <c r="E73" s="120"/>
    </row>
    <row r="74" spans="5:5" x14ac:dyDescent="0.2">
      <c r="E74" s="120"/>
    </row>
    <row r="75" spans="5:5" x14ac:dyDescent="0.2">
      <c r="E75" s="120"/>
    </row>
    <row r="76" spans="5:5" x14ac:dyDescent="0.2">
      <c r="E76" s="120"/>
    </row>
    <row r="77" spans="5:5" x14ac:dyDescent="0.2">
      <c r="E77" s="120"/>
    </row>
    <row r="78" spans="5:5" x14ac:dyDescent="0.2">
      <c r="E78" s="120"/>
    </row>
    <row r="79" spans="5:5" x14ac:dyDescent="0.2">
      <c r="E79" s="120"/>
    </row>
    <row r="80" spans="5:5" x14ac:dyDescent="0.2">
      <c r="E80" s="120"/>
    </row>
    <row r="81" spans="1:7" x14ac:dyDescent="0.2">
      <c r="E81" s="120"/>
    </row>
    <row r="82" spans="1:7" x14ac:dyDescent="0.2">
      <c r="E82" s="120"/>
    </row>
    <row r="83" spans="1:7" x14ac:dyDescent="0.2">
      <c r="E83" s="120"/>
    </row>
    <row r="84" spans="1:7" x14ac:dyDescent="0.2">
      <c r="E84" s="120"/>
    </row>
    <row r="85" spans="1:7" x14ac:dyDescent="0.2">
      <c r="E85" s="120"/>
    </row>
    <row r="86" spans="1:7" x14ac:dyDescent="0.2">
      <c r="E86" s="120"/>
    </row>
    <row r="87" spans="1:7" x14ac:dyDescent="0.2">
      <c r="E87" s="120"/>
    </row>
    <row r="88" spans="1:7" x14ac:dyDescent="0.2">
      <c r="E88" s="120"/>
    </row>
    <row r="89" spans="1:7" x14ac:dyDescent="0.2">
      <c r="E89" s="120"/>
    </row>
    <row r="90" spans="1:7" x14ac:dyDescent="0.2">
      <c r="A90" s="153"/>
      <c r="B90" s="153"/>
    </row>
    <row r="91" spans="1:7" x14ac:dyDescent="0.2">
      <c r="A91" s="152"/>
      <c r="B91" s="152"/>
      <c r="C91" s="155"/>
      <c r="D91" s="155"/>
      <c r="E91" s="156"/>
      <c r="F91" s="155"/>
      <c r="G91" s="157"/>
    </row>
    <row r="92" spans="1:7" x14ac:dyDescent="0.2">
      <c r="A92" s="158"/>
      <c r="B92" s="158"/>
      <c r="C92" s="152"/>
      <c r="D92" s="152"/>
      <c r="E92" s="159"/>
      <c r="F92" s="152"/>
      <c r="G92" s="152"/>
    </row>
    <row r="93" spans="1:7" x14ac:dyDescent="0.2">
      <c r="A93" s="152"/>
      <c r="B93" s="152"/>
      <c r="C93" s="152"/>
      <c r="D93" s="152"/>
      <c r="E93" s="159"/>
      <c r="F93" s="152"/>
      <c r="G93" s="152"/>
    </row>
    <row r="94" spans="1:7" x14ac:dyDescent="0.2">
      <c r="A94" s="152"/>
      <c r="B94" s="152"/>
      <c r="C94" s="152"/>
      <c r="D94" s="152"/>
      <c r="E94" s="159"/>
      <c r="F94" s="152"/>
      <c r="G94" s="152"/>
    </row>
    <row r="95" spans="1:7" x14ac:dyDescent="0.2">
      <c r="A95" s="152"/>
      <c r="B95" s="152"/>
      <c r="C95" s="152"/>
      <c r="D95" s="152"/>
      <c r="E95" s="159"/>
      <c r="F95" s="152"/>
      <c r="G95" s="152"/>
    </row>
    <row r="96" spans="1:7" x14ac:dyDescent="0.2">
      <c r="A96" s="152"/>
      <c r="B96" s="152"/>
      <c r="C96" s="152"/>
      <c r="D96" s="152"/>
      <c r="E96" s="159"/>
      <c r="F96" s="152"/>
      <c r="G96" s="152"/>
    </row>
    <row r="97" spans="1:7" x14ac:dyDescent="0.2">
      <c r="A97" s="152"/>
      <c r="B97" s="152"/>
      <c r="C97" s="152"/>
      <c r="D97" s="152"/>
      <c r="E97" s="159"/>
      <c r="F97" s="152"/>
      <c r="G97" s="152"/>
    </row>
    <row r="98" spans="1:7" x14ac:dyDescent="0.2">
      <c r="A98" s="152"/>
      <c r="B98" s="152"/>
      <c r="C98" s="152"/>
      <c r="D98" s="152"/>
      <c r="E98" s="159"/>
      <c r="F98" s="152"/>
      <c r="G98" s="152"/>
    </row>
    <row r="99" spans="1:7" x14ac:dyDescent="0.2">
      <c r="A99" s="152"/>
      <c r="B99" s="152"/>
      <c r="C99" s="152"/>
      <c r="D99" s="152"/>
      <c r="E99" s="159"/>
      <c r="F99" s="152"/>
      <c r="G99" s="152"/>
    </row>
    <row r="100" spans="1:7" x14ac:dyDescent="0.2">
      <c r="A100" s="152"/>
      <c r="B100" s="152"/>
      <c r="C100" s="152"/>
      <c r="D100" s="152"/>
      <c r="E100" s="159"/>
      <c r="F100" s="152"/>
      <c r="G100" s="152"/>
    </row>
    <row r="101" spans="1:7" x14ac:dyDescent="0.2">
      <c r="A101" s="152"/>
      <c r="B101" s="152"/>
      <c r="C101" s="152"/>
      <c r="D101" s="152"/>
      <c r="E101" s="159"/>
      <c r="F101" s="152"/>
      <c r="G101" s="152"/>
    </row>
    <row r="102" spans="1:7" x14ac:dyDescent="0.2">
      <c r="A102" s="152"/>
      <c r="B102" s="152"/>
      <c r="C102" s="152"/>
      <c r="D102" s="152"/>
      <c r="E102" s="159"/>
      <c r="F102" s="152"/>
      <c r="G102" s="152"/>
    </row>
    <row r="103" spans="1:7" x14ac:dyDescent="0.2">
      <c r="A103" s="152"/>
      <c r="B103" s="152"/>
      <c r="C103" s="152"/>
      <c r="D103" s="152"/>
      <c r="E103" s="159"/>
      <c r="F103" s="152"/>
      <c r="G103" s="152"/>
    </row>
    <row r="104" spans="1:7" x14ac:dyDescent="0.2">
      <c r="A104" s="152"/>
      <c r="B104" s="152"/>
      <c r="C104" s="152"/>
      <c r="D104" s="152"/>
      <c r="E104" s="159"/>
      <c r="F104" s="152"/>
      <c r="G104" s="152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104"/>
  <sheetViews>
    <sheetView showGridLines="0" showZeros="0" tabSelected="1" zoomScaleNormal="100" workbookViewId="0">
      <selection activeCell="K21" sqref="K21"/>
    </sheetView>
  </sheetViews>
  <sheetFormatPr defaultRowHeight="12.75" x14ac:dyDescent="0.2"/>
  <cols>
    <col min="1" max="1" width="3.85546875" style="120" customWidth="1"/>
    <col min="2" max="2" width="12" style="120" customWidth="1"/>
    <col min="3" max="3" width="40.42578125" style="120" customWidth="1"/>
    <col min="4" max="4" width="5.5703125" style="120" customWidth="1"/>
    <col min="5" max="5" width="8.5703125" style="154" customWidth="1"/>
    <col min="6" max="6" width="9.85546875" style="120" customWidth="1"/>
    <col min="7" max="7" width="13.85546875" style="120" customWidth="1"/>
    <col min="8" max="16384" width="9.140625" style="120"/>
  </cols>
  <sheetData>
    <row r="1" spans="1:104" ht="15.75" x14ac:dyDescent="0.25">
      <c r="A1" s="195" t="s">
        <v>57</v>
      </c>
      <c r="B1" s="195"/>
      <c r="C1" s="195"/>
      <c r="D1" s="195"/>
      <c r="E1" s="195"/>
      <c r="F1" s="195"/>
      <c r="G1" s="195"/>
    </row>
    <row r="2" spans="1:104" ht="13.5" thickBot="1" x14ac:dyDescent="0.25">
      <c r="A2" s="121"/>
      <c r="B2" s="122"/>
      <c r="C2" s="123"/>
      <c r="D2" s="123"/>
      <c r="E2" s="124"/>
      <c r="F2" s="123"/>
      <c r="G2" s="123"/>
    </row>
    <row r="3" spans="1:104" ht="13.5" thickTop="1" x14ac:dyDescent="0.2">
      <c r="A3" s="196" t="s">
        <v>5</v>
      </c>
      <c r="B3" s="197"/>
      <c r="C3" s="166" t="str">
        <f>CONCATENATE(cislostavby," ",nazevstavby)</f>
        <v xml:space="preserve"> Sběrný dvůr odpadu - Jedovnice, Stavba</v>
      </c>
      <c r="D3" s="167"/>
      <c r="E3" s="168"/>
      <c r="F3" s="169">
        <f>Rekapitulace!H1</f>
        <v>0</v>
      </c>
      <c r="G3" s="170"/>
    </row>
    <row r="4" spans="1:104" ht="15.75" thickBot="1" x14ac:dyDescent="0.25">
      <c r="A4" s="198" t="s">
        <v>1</v>
      </c>
      <c r="B4" s="199"/>
      <c r="C4" s="171" t="str">
        <f>CONCATENATE(cisloobjektu," ",nazevobjektu)</f>
        <v xml:space="preserve"> So-05 - příjezdová komunikace</v>
      </c>
      <c r="D4" s="172"/>
      <c r="E4" s="200"/>
      <c r="F4" s="200"/>
      <c r="G4" s="201"/>
    </row>
    <row r="5" spans="1:104" ht="13.5" thickTop="1" x14ac:dyDescent="0.2">
      <c r="A5" s="125"/>
      <c r="B5" s="126"/>
      <c r="C5" s="126"/>
      <c r="D5" s="121"/>
      <c r="E5" s="127"/>
      <c r="F5" s="121"/>
      <c r="G5" s="128"/>
    </row>
    <row r="6" spans="1:104" x14ac:dyDescent="0.2">
      <c r="A6" s="129" t="s">
        <v>58</v>
      </c>
      <c r="B6" s="130" t="s">
        <v>59</v>
      </c>
      <c r="C6" s="130" t="s">
        <v>60</v>
      </c>
      <c r="D6" s="130" t="s">
        <v>61</v>
      </c>
      <c r="E6" s="131" t="s">
        <v>62</v>
      </c>
      <c r="F6" s="207" t="s">
        <v>112</v>
      </c>
      <c r="G6" s="208"/>
    </row>
    <row r="7" spans="1:104" s="121" customFormat="1" x14ac:dyDescent="0.2">
      <c r="A7" s="133" t="s">
        <v>65</v>
      </c>
      <c r="B7" s="134" t="s">
        <v>66</v>
      </c>
      <c r="C7" s="135" t="s">
        <v>67</v>
      </c>
      <c r="D7" s="136"/>
      <c r="E7" s="179"/>
      <c r="F7" s="204"/>
      <c r="G7" s="209"/>
      <c r="H7" s="210"/>
      <c r="I7" s="210"/>
      <c r="O7" s="211">
        <v>1</v>
      </c>
    </row>
    <row r="8" spans="1:104" s="121" customFormat="1" x14ac:dyDescent="0.2">
      <c r="A8" s="173">
        <v>1</v>
      </c>
      <c r="B8" s="174" t="s">
        <v>70</v>
      </c>
      <c r="C8" s="142" t="s">
        <v>113</v>
      </c>
      <c r="D8" s="143" t="s">
        <v>71</v>
      </c>
      <c r="E8" s="177">
        <v>1552.5</v>
      </c>
      <c r="F8" s="202" t="s">
        <v>117</v>
      </c>
      <c r="G8" s="212" t="e">
        <f>E8*F8</f>
        <v>#VALUE!</v>
      </c>
      <c r="O8" s="211">
        <v>2</v>
      </c>
      <c r="AA8" s="121">
        <v>12</v>
      </c>
      <c r="AB8" s="121">
        <v>0</v>
      </c>
      <c r="AC8" s="121">
        <v>1</v>
      </c>
      <c r="AZ8" s="121">
        <v>1</v>
      </c>
      <c r="BA8" s="121" t="e">
        <f>IF(AZ8=1,G8,0)</f>
        <v>#VALUE!</v>
      </c>
      <c r="BB8" s="121">
        <f>IF(AZ8=2,G8,0)</f>
        <v>0</v>
      </c>
      <c r="BC8" s="121">
        <f>IF(AZ8=3,G8,0)</f>
        <v>0</v>
      </c>
      <c r="BD8" s="121">
        <f>IF(AZ8=4,G8,0)</f>
        <v>0</v>
      </c>
      <c r="BE8" s="121">
        <f>IF(AZ8=5,G8,0)</f>
        <v>0</v>
      </c>
      <c r="CZ8" s="121">
        <v>0</v>
      </c>
    </row>
    <row r="9" spans="1:104" s="121" customFormat="1" x14ac:dyDescent="0.2">
      <c r="A9" s="173">
        <v>2</v>
      </c>
      <c r="B9" s="174" t="s">
        <v>72</v>
      </c>
      <c r="C9" s="142" t="s">
        <v>114</v>
      </c>
      <c r="D9" s="143" t="s">
        <v>71</v>
      </c>
      <c r="E9" s="177">
        <f>E8</f>
        <v>1552.5</v>
      </c>
      <c r="F9" s="202" t="str">
        <f>F8</f>
        <v xml:space="preserve"> (345x4,5) PD výkr. F.5.2</v>
      </c>
      <c r="G9" s="212" t="e">
        <f>E9*F9</f>
        <v>#VALUE!</v>
      </c>
      <c r="O9" s="211">
        <v>2</v>
      </c>
      <c r="AA9" s="121">
        <v>12</v>
      </c>
      <c r="AB9" s="121">
        <v>0</v>
      </c>
      <c r="AC9" s="121">
        <v>2</v>
      </c>
      <c r="AZ9" s="121">
        <v>1</v>
      </c>
      <c r="BA9" s="121" t="e">
        <f>IF(AZ9=1,G9,0)</f>
        <v>#VALUE!</v>
      </c>
      <c r="BB9" s="121">
        <f>IF(AZ9=2,G9,0)</f>
        <v>0</v>
      </c>
      <c r="BC9" s="121">
        <f>IF(AZ9=3,G9,0)</f>
        <v>0</v>
      </c>
      <c r="BD9" s="121">
        <f>IF(AZ9=4,G9,0)</f>
        <v>0</v>
      </c>
      <c r="BE9" s="121">
        <f>IF(AZ9=5,G9,0)</f>
        <v>0</v>
      </c>
      <c r="CZ9" s="121">
        <v>0</v>
      </c>
    </row>
    <row r="10" spans="1:104" s="121" customFormat="1" x14ac:dyDescent="0.2">
      <c r="A10" s="146"/>
      <c r="B10" s="147" t="s">
        <v>68</v>
      </c>
      <c r="C10" s="148" t="str">
        <f>CONCATENATE(B7," ",C7)</f>
        <v>1 Zemní práce</v>
      </c>
      <c r="D10" s="146"/>
      <c r="E10" s="178"/>
      <c r="F10" s="202"/>
      <c r="G10" s="212" t="e">
        <f>SUM(G7:G9)</f>
        <v>#VALUE!</v>
      </c>
      <c r="O10" s="211">
        <v>4</v>
      </c>
      <c r="BA10" s="213" t="e">
        <f>SUM(BA7:BA9)</f>
        <v>#VALUE!</v>
      </c>
      <c r="BB10" s="213">
        <f>SUM(BB7:BB9)</f>
        <v>0</v>
      </c>
      <c r="BC10" s="213">
        <f>SUM(BC7:BC9)</f>
        <v>0</v>
      </c>
      <c r="BD10" s="213">
        <f>SUM(BD7:BD9)</f>
        <v>0</v>
      </c>
      <c r="BE10" s="213">
        <f>SUM(BE7:BE9)</f>
        <v>0</v>
      </c>
    </row>
    <row r="11" spans="1:104" s="121" customFormat="1" x14ac:dyDescent="0.2">
      <c r="A11" s="133" t="s">
        <v>65</v>
      </c>
      <c r="B11" s="134" t="s">
        <v>73</v>
      </c>
      <c r="C11" s="135" t="s">
        <v>74</v>
      </c>
      <c r="D11" s="136"/>
      <c r="E11" s="179"/>
      <c r="F11" s="204"/>
      <c r="G11" s="209"/>
      <c r="H11" s="210"/>
      <c r="I11" s="210"/>
      <c r="O11" s="211">
        <v>1</v>
      </c>
    </row>
    <row r="12" spans="1:104" s="121" customFormat="1" x14ac:dyDescent="0.2">
      <c r="A12" s="173">
        <v>3</v>
      </c>
      <c r="B12" s="174" t="s">
        <v>75</v>
      </c>
      <c r="C12" s="142" t="s">
        <v>115</v>
      </c>
      <c r="D12" s="143" t="s">
        <v>71</v>
      </c>
      <c r="E12" s="177">
        <v>2326.5</v>
      </c>
      <c r="F12" s="202" t="s">
        <v>125</v>
      </c>
      <c r="G12" s="212" t="e">
        <f t="shared" ref="G12:G13" si="0">E12*F12</f>
        <v>#VALUE!</v>
      </c>
      <c r="O12" s="211">
        <v>2</v>
      </c>
      <c r="AA12" s="121">
        <v>12</v>
      </c>
      <c r="AB12" s="121">
        <v>0</v>
      </c>
      <c r="AC12" s="121">
        <v>3</v>
      </c>
      <c r="AZ12" s="121">
        <v>1</v>
      </c>
      <c r="BA12" s="121" t="e">
        <f t="shared" ref="BA12:BA19" si="1">IF(AZ12=1,G12,0)</f>
        <v>#VALUE!</v>
      </c>
      <c r="BB12" s="121">
        <f t="shared" ref="BB12:BB19" si="2">IF(AZ12=2,G12,0)</f>
        <v>0</v>
      </c>
      <c r="BC12" s="121">
        <f t="shared" ref="BC12:BC19" si="3">IF(AZ12=3,G12,0)</f>
        <v>0</v>
      </c>
      <c r="BD12" s="121">
        <f t="shared" ref="BD12:BD19" si="4">IF(AZ12=4,G12,0)</f>
        <v>0</v>
      </c>
      <c r="BE12" s="121">
        <f t="shared" ref="BE12:BE19" si="5">IF(AZ12=5,G12,0)</f>
        <v>0</v>
      </c>
      <c r="CZ12" s="121">
        <v>0.29160000000000003</v>
      </c>
    </row>
    <row r="13" spans="1:104" s="121" customFormat="1" x14ac:dyDescent="0.2">
      <c r="A13" s="173">
        <v>4</v>
      </c>
      <c r="B13" s="174" t="s">
        <v>76</v>
      </c>
      <c r="C13" s="142" t="s">
        <v>116</v>
      </c>
      <c r="D13" s="143" t="s">
        <v>71</v>
      </c>
      <c r="E13" s="177">
        <v>1552.5</v>
      </c>
      <c r="F13" s="202" t="s">
        <v>119</v>
      </c>
      <c r="G13" s="212" t="e">
        <f t="shared" si="0"/>
        <v>#VALUE!</v>
      </c>
      <c r="O13" s="211">
        <v>2</v>
      </c>
      <c r="AA13" s="121">
        <v>12</v>
      </c>
      <c r="AB13" s="121">
        <v>0</v>
      </c>
      <c r="AC13" s="121">
        <v>4</v>
      </c>
      <c r="AZ13" s="121">
        <v>1</v>
      </c>
      <c r="BA13" s="121" t="e">
        <f t="shared" si="1"/>
        <v>#VALUE!</v>
      </c>
      <c r="BB13" s="121">
        <f t="shared" si="2"/>
        <v>0</v>
      </c>
      <c r="BC13" s="121">
        <f t="shared" si="3"/>
        <v>0</v>
      </c>
      <c r="BD13" s="121">
        <f t="shared" si="4"/>
        <v>0</v>
      </c>
      <c r="BE13" s="121">
        <f t="shared" si="5"/>
        <v>0</v>
      </c>
      <c r="CZ13" s="121">
        <v>0.37080000000000002</v>
      </c>
    </row>
    <row r="14" spans="1:104" s="121" customFormat="1" x14ac:dyDescent="0.2">
      <c r="A14" s="140">
        <v>5</v>
      </c>
      <c r="B14" s="141" t="s">
        <v>77</v>
      </c>
      <c r="C14" s="142" t="s">
        <v>78</v>
      </c>
      <c r="D14" s="143" t="s">
        <v>71</v>
      </c>
      <c r="E14" s="177">
        <v>86.25</v>
      </c>
      <c r="F14" s="202" t="s">
        <v>126</v>
      </c>
      <c r="G14" s="212" t="e">
        <f t="shared" ref="G14:G16" si="6">E14*F14</f>
        <v>#VALUE!</v>
      </c>
      <c r="O14" s="211">
        <v>2</v>
      </c>
      <c r="AA14" s="121">
        <v>12</v>
      </c>
      <c r="AB14" s="121">
        <v>0</v>
      </c>
      <c r="AC14" s="121">
        <v>5</v>
      </c>
      <c r="AZ14" s="121">
        <v>1</v>
      </c>
      <c r="BA14" s="121" t="e">
        <f t="shared" si="1"/>
        <v>#VALUE!</v>
      </c>
      <c r="BB14" s="121">
        <f t="shared" si="2"/>
        <v>0</v>
      </c>
      <c r="BC14" s="121">
        <f t="shared" si="3"/>
        <v>0</v>
      </c>
      <c r="BD14" s="121">
        <f t="shared" si="4"/>
        <v>0</v>
      </c>
      <c r="BE14" s="121">
        <f t="shared" si="5"/>
        <v>0</v>
      </c>
      <c r="CZ14" s="121">
        <v>0.46166000000000001</v>
      </c>
    </row>
    <row r="15" spans="1:104" s="121" customFormat="1" x14ac:dyDescent="0.2">
      <c r="A15" s="140">
        <v>6</v>
      </c>
      <c r="B15" s="141" t="s">
        <v>79</v>
      </c>
      <c r="C15" s="142" t="s">
        <v>80</v>
      </c>
      <c r="D15" s="143" t="s">
        <v>71</v>
      </c>
      <c r="E15" s="177">
        <v>778.5</v>
      </c>
      <c r="F15" s="202" t="s">
        <v>118</v>
      </c>
      <c r="G15" s="212" t="e">
        <f t="shared" si="6"/>
        <v>#VALUE!</v>
      </c>
      <c r="O15" s="211">
        <v>2</v>
      </c>
      <c r="AA15" s="121">
        <v>12</v>
      </c>
      <c r="AB15" s="121">
        <v>0</v>
      </c>
      <c r="AC15" s="121">
        <v>6</v>
      </c>
      <c r="AZ15" s="121">
        <v>1</v>
      </c>
      <c r="BA15" s="121" t="e">
        <f t="shared" si="1"/>
        <v>#VALUE!</v>
      </c>
      <c r="BB15" s="121">
        <f t="shared" si="2"/>
        <v>0</v>
      </c>
      <c r="BC15" s="121">
        <f t="shared" si="3"/>
        <v>0</v>
      </c>
      <c r="BD15" s="121">
        <f t="shared" si="4"/>
        <v>0</v>
      </c>
      <c r="BE15" s="121">
        <f t="shared" si="5"/>
        <v>0</v>
      </c>
      <c r="CZ15" s="121">
        <v>0.26375999999999999</v>
      </c>
    </row>
    <row r="16" spans="1:104" s="121" customFormat="1" x14ac:dyDescent="0.2">
      <c r="A16" s="140">
        <v>7</v>
      </c>
      <c r="B16" s="141" t="s">
        <v>81</v>
      </c>
      <c r="C16" s="142" t="s">
        <v>82</v>
      </c>
      <c r="D16" s="143" t="s">
        <v>71</v>
      </c>
      <c r="E16" s="177">
        <v>86.5</v>
      </c>
      <c r="F16" s="202" t="s">
        <v>127</v>
      </c>
      <c r="G16" s="212" t="e">
        <f t="shared" si="6"/>
        <v>#VALUE!</v>
      </c>
      <c r="O16" s="211">
        <v>2</v>
      </c>
      <c r="AA16" s="121">
        <v>12</v>
      </c>
      <c r="AB16" s="121">
        <v>0</v>
      </c>
      <c r="AC16" s="121">
        <v>7</v>
      </c>
      <c r="AZ16" s="121">
        <v>1</v>
      </c>
      <c r="BA16" s="121" t="e">
        <f t="shared" si="1"/>
        <v>#VALUE!</v>
      </c>
      <c r="BB16" s="121">
        <f t="shared" si="2"/>
        <v>0</v>
      </c>
      <c r="BC16" s="121">
        <f t="shared" si="3"/>
        <v>0</v>
      </c>
      <c r="BD16" s="121">
        <f t="shared" si="4"/>
        <v>0</v>
      </c>
      <c r="BE16" s="121">
        <f t="shared" si="5"/>
        <v>0</v>
      </c>
      <c r="CZ16" s="121">
        <v>0.29160000000000003</v>
      </c>
    </row>
    <row r="17" spans="1:104" s="121" customFormat="1" x14ac:dyDescent="0.2">
      <c r="A17" s="140">
        <v>8</v>
      </c>
      <c r="B17" s="141" t="s">
        <v>83</v>
      </c>
      <c r="C17" s="142" t="s">
        <v>84</v>
      </c>
      <c r="D17" s="143" t="s">
        <v>71</v>
      </c>
      <c r="E17" s="177">
        <v>778.5</v>
      </c>
      <c r="F17" s="202" t="s">
        <v>118</v>
      </c>
      <c r="G17" s="212" t="e">
        <f t="shared" ref="G17:G18" si="7">E17*F17</f>
        <v>#VALUE!</v>
      </c>
      <c r="O17" s="211">
        <v>2</v>
      </c>
      <c r="AA17" s="121">
        <v>12</v>
      </c>
      <c r="AB17" s="121">
        <v>0</v>
      </c>
      <c r="AC17" s="121">
        <v>8</v>
      </c>
      <c r="AZ17" s="121">
        <v>1</v>
      </c>
      <c r="BA17" s="121" t="e">
        <f t="shared" si="1"/>
        <v>#VALUE!</v>
      </c>
      <c r="BB17" s="121">
        <f t="shared" si="2"/>
        <v>0</v>
      </c>
      <c r="BC17" s="121">
        <f t="shared" si="3"/>
        <v>0</v>
      </c>
      <c r="BD17" s="121">
        <f t="shared" si="4"/>
        <v>0</v>
      </c>
      <c r="BE17" s="121">
        <f t="shared" si="5"/>
        <v>0</v>
      </c>
      <c r="CZ17" s="121">
        <v>7.1000000000000002E-4</v>
      </c>
    </row>
    <row r="18" spans="1:104" s="121" customFormat="1" x14ac:dyDescent="0.2">
      <c r="A18" s="140">
        <v>9</v>
      </c>
      <c r="B18" s="141" t="s">
        <v>120</v>
      </c>
      <c r="C18" s="142" t="s">
        <v>121</v>
      </c>
      <c r="D18" s="143" t="s">
        <v>122</v>
      </c>
      <c r="E18" s="177">
        <v>778.5</v>
      </c>
      <c r="F18" s="202" t="s">
        <v>118</v>
      </c>
      <c r="G18" s="212" t="e">
        <f t="shared" si="7"/>
        <v>#VALUE!</v>
      </c>
      <c r="O18" s="211"/>
    </row>
    <row r="19" spans="1:104" s="121" customFormat="1" x14ac:dyDescent="0.2">
      <c r="A19" s="140">
        <v>10</v>
      </c>
      <c r="B19" s="141" t="s">
        <v>85</v>
      </c>
      <c r="C19" s="142" t="s">
        <v>86</v>
      </c>
      <c r="D19" s="143" t="s">
        <v>71</v>
      </c>
      <c r="E19" s="177">
        <v>778.5</v>
      </c>
      <c r="F19" s="202" t="s">
        <v>118</v>
      </c>
      <c r="G19" s="212" t="e">
        <f t="shared" ref="G19" si="8">E19*F19</f>
        <v>#VALUE!</v>
      </c>
      <c r="O19" s="211">
        <v>2</v>
      </c>
      <c r="AA19" s="121">
        <v>12</v>
      </c>
      <c r="AB19" s="121">
        <v>0</v>
      </c>
      <c r="AC19" s="121">
        <v>9</v>
      </c>
      <c r="AZ19" s="121">
        <v>1</v>
      </c>
      <c r="BA19" s="121" t="e">
        <f t="shared" si="1"/>
        <v>#VALUE!</v>
      </c>
      <c r="BB19" s="121">
        <f t="shared" si="2"/>
        <v>0</v>
      </c>
      <c r="BC19" s="121">
        <f t="shared" si="3"/>
        <v>0</v>
      </c>
      <c r="BD19" s="121">
        <f t="shared" si="4"/>
        <v>0</v>
      </c>
      <c r="BE19" s="121">
        <f t="shared" si="5"/>
        <v>0</v>
      </c>
      <c r="CZ19" s="121">
        <v>0.12966</v>
      </c>
    </row>
    <row r="20" spans="1:104" s="121" customFormat="1" x14ac:dyDescent="0.2">
      <c r="A20" s="146"/>
      <c r="B20" s="147" t="s">
        <v>68</v>
      </c>
      <c r="C20" s="148" t="str">
        <f>CONCATENATE(B11," ",C11)</f>
        <v>5 Komunikace</v>
      </c>
      <c r="D20" s="146"/>
      <c r="E20" s="178"/>
      <c r="F20" s="202"/>
      <c r="G20" s="212" t="e">
        <f>SUM(G11:G19)</f>
        <v>#VALUE!</v>
      </c>
      <c r="O20" s="211">
        <v>4</v>
      </c>
      <c r="BA20" s="213" t="e">
        <f>SUM(BA11:BA19)</f>
        <v>#VALUE!</v>
      </c>
      <c r="BB20" s="213">
        <f>SUM(BB11:BB19)</f>
        <v>0</v>
      </c>
      <c r="BC20" s="213">
        <f>SUM(BC11:BC19)</f>
        <v>0</v>
      </c>
      <c r="BD20" s="213">
        <f>SUM(BD11:BD19)</f>
        <v>0</v>
      </c>
      <c r="BE20" s="213">
        <f>SUM(BE11:BE19)</f>
        <v>0</v>
      </c>
    </row>
    <row r="21" spans="1:104" s="121" customFormat="1" x14ac:dyDescent="0.2">
      <c r="A21" s="133" t="s">
        <v>65</v>
      </c>
      <c r="B21" s="134" t="s">
        <v>87</v>
      </c>
      <c r="C21" s="135" t="s">
        <v>88</v>
      </c>
      <c r="D21" s="136"/>
      <c r="E21" s="179"/>
      <c r="F21" s="204"/>
      <c r="G21" s="209"/>
      <c r="H21" s="210"/>
      <c r="I21" s="210"/>
      <c r="O21" s="211">
        <v>1</v>
      </c>
    </row>
    <row r="22" spans="1:104" s="121" customFormat="1" x14ac:dyDescent="0.2">
      <c r="A22" s="140">
        <v>11</v>
      </c>
      <c r="B22" s="141" t="s">
        <v>89</v>
      </c>
      <c r="C22" s="142" t="s">
        <v>90</v>
      </c>
      <c r="D22" s="143" t="s">
        <v>91</v>
      </c>
      <c r="E22" s="177">
        <v>536</v>
      </c>
      <c r="F22" s="202" t="s">
        <v>123</v>
      </c>
      <c r="G22" s="212" t="e">
        <f>E22*F22</f>
        <v>#VALUE!</v>
      </c>
      <c r="O22" s="211">
        <v>2</v>
      </c>
      <c r="AA22" s="121">
        <v>12</v>
      </c>
      <c r="AB22" s="121">
        <v>0</v>
      </c>
      <c r="AC22" s="121">
        <v>10</v>
      </c>
      <c r="AZ22" s="121">
        <v>1</v>
      </c>
      <c r="BA22" s="121" t="e">
        <f>IF(AZ22=1,G22,0)</f>
        <v>#VALUE!</v>
      </c>
      <c r="BB22" s="121">
        <f>IF(AZ22=2,G22,0)</f>
        <v>0</v>
      </c>
      <c r="BC22" s="121">
        <f>IF(AZ22=3,G22,0)</f>
        <v>0</v>
      </c>
      <c r="BD22" s="121">
        <f>IF(AZ22=4,G22,0)</f>
        <v>0</v>
      </c>
      <c r="BE22" s="121">
        <f>IF(AZ22=5,G22,0)</f>
        <v>0</v>
      </c>
      <c r="CZ22" s="121">
        <v>0</v>
      </c>
    </row>
    <row r="23" spans="1:104" s="121" customFormat="1" x14ac:dyDescent="0.2">
      <c r="A23" s="146"/>
      <c r="B23" s="147" t="s">
        <v>68</v>
      </c>
      <c r="C23" s="148" t="str">
        <f>CONCATENATE(B21," ",C21)</f>
        <v>91 Doplňující práce na komunikaci</v>
      </c>
      <c r="D23" s="146"/>
      <c r="E23" s="178"/>
      <c r="F23" s="202" t="s">
        <v>124</v>
      </c>
      <c r="G23" s="212" t="e">
        <f>SUM(G21:G22)</f>
        <v>#VALUE!</v>
      </c>
      <c r="O23" s="211">
        <v>4</v>
      </c>
      <c r="BA23" s="213" t="e">
        <f>SUM(BA21:BA22)</f>
        <v>#VALUE!</v>
      </c>
      <c r="BB23" s="213">
        <f>SUM(BB21:BB22)</f>
        <v>0</v>
      </c>
      <c r="BC23" s="213">
        <f>SUM(BC21:BC22)</f>
        <v>0</v>
      </c>
      <c r="BD23" s="213">
        <f>SUM(BD21:BD22)</f>
        <v>0</v>
      </c>
      <c r="BE23" s="213">
        <f>SUM(BE21:BE22)</f>
        <v>0</v>
      </c>
    </row>
    <row r="24" spans="1:104" s="121" customFormat="1" x14ac:dyDescent="0.2">
      <c r="A24" s="133" t="s">
        <v>65</v>
      </c>
      <c r="B24" s="134" t="s">
        <v>110</v>
      </c>
      <c r="C24" s="135" t="s">
        <v>111</v>
      </c>
      <c r="D24" s="136"/>
      <c r="E24" s="179"/>
      <c r="F24" s="204"/>
      <c r="G24" s="209"/>
      <c r="H24" s="210"/>
      <c r="I24" s="210"/>
      <c r="O24" s="211">
        <v>1</v>
      </c>
    </row>
    <row r="25" spans="1:104" s="121" customFormat="1" x14ac:dyDescent="0.2">
      <c r="A25" s="140">
        <v>12</v>
      </c>
      <c r="B25" s="141" t="s">
        <v>92</v>
      </c>
      <c r="C25" s="142" t="s">
        <v>93</v>
      </c>
      <c r="D25" s="143" t="s">
        <v>94</v>
      </c>
      <c r="E25" s="177">
        <v>249.5</v>
      </c>
      <c r="F25" s="202" t="s">
        <v>123</v>
      </c>
      <c r="G25" s="212" t="e">
        <f>E25*F25</f>
        <v>#VALUE!</v>
      </c>
      <c r="O25" s="211">
        <v>2</v>
      </c>
      <c r="AA25" s="121">
        <v>12</v>
      </c>
      <c r="AB25" s="121">
        <v>0</v>
      </c>
      <c r="AC25" s="121">
        <v>11</v>
      </c>
      <c r="AZ25" s="121">
        <v>1</v>
      </c>
      <c r="BA25" s="121" t="e">
        <f>IF(AZ25=1,G25,0)</f>
        <v>#VALUE!</v>
      </c>
      <c r="BB25" s="121">
        <f>IF(AZ25=2,G25,0)</f>
        <v>0</v>
      </c>
      <c r="BC25" s="121">
        <f>IF(AZ25=3,G25,0)</f>
        <v>0</v>
      </c>
      <c r="BD25" s="121">
        <f>IF(AZ25=4,G25,0)</f>
        <v>0</v>
      </c>
      <c r="BE25" s="121">
        <f>IF(AZ25=5,G25,0)</f>
        <v>0</v>
      </c>
      <c r="CZ25" s="121">
        <v>0</v>
      </c>
    </row>
    <row r="26" spans="1:104" s="121" customFormat="1" x14ac:dyDescent="0.2">
      <c r="A26" s="140">
        <v>13</v>
      </c>
      <c r="B26" s="141" t="s">
        <v>95</v>
      </c>
      <c r="C26" s="142" t="s">
        <v>96</v>
      </c>
      <c r="D26" s="143" t="s">
        <v>94</v>
      </c>
      <c r="E26" s="177">
        <v>249.5</v>
      </c>
      <c r="F26" s="202" t="s">
        <v>123</v>
      </c>
      <c r="G26" s="212" t="e">
        <f>E26*F26</f>
        <v>#VALUE!</v>
      </c>
      <c r="O26" s="211">
        <v>2</v>
      </c>
      <c r="AA26" s="121">
        <v>12</v>
      </c>
      <c r="AB26" s="121">
        <v>0</v>
      </c>
      <c r="AC26" s="121">
        <v>12</v>
      </c>
      <c r="AZ26" s="121">
        <v>1</v>
      </c>
      <c r="BA26" s="121" t="e">
        <f>IF(AZ26=1,G26,0)</f>
        <v>#VALUE!</v>
      </c>
      <c r="BB26" s="121">
        <f>IF(AZ26=2,G26,0)</f>
        <v>0</v>
      </c>
      <c r="BC26" s="121">
        <f>IF(AZ26=3,G26,0)</f>
        <v>0</v>
      </c>
      <c r="BD26" s="121">
        <f>IF(AZ26=4,G26,0)</f>
        <v>0</v>
      </c>
      <c r="BE26" s="121">
        <f>IF(AZ26=5,G26,0)</f>
        <v>0</v>
      </c>
      <c r="CZ26" s="121">
        <v>0</v>
      </c>
    </row>
    <row r="27" spans="1:104" s="121" customFormat="1" x14ac:dyDescent="0.2">
      <c r="A27" s="140">
        <v>14</v>
      </c>
      <c r="B27" s="141" t="s">
        <v>103</v>
      </c>
      <c r="C27" s="142" t="s">
        <v>97</v>
      </c>
      <c r="D27" s="143" t="s">
        <v>94</v>
      </c>
      <c r="E27" s="177">
        <v>249.5</v>
      </c>
      <c r="F27" s="202" t="s">
        <v>123</v>
      </c>
      <c r="G27" s="212" t="e">
        <f>E27*F27</f>
        <v>#VALUE!</v>
      </c>
      <c r="O27" s="211">
        <v>2</v>
      </c>
      <c r="AA27" s="121">
        <v>12</v>
      </c>
      <c r="AB27" s="121">
        <v>0</v>
      </c>
      <c r="AC27" s="121">
        <v>13</v>
      </c>
      <c r="AZ27" s="121">
        <v>1</v>
      </c>
      <c r="BA27" s="121" t="e">
        <f>IF(AZ27=1,G27,0)</f>
        <v>#VALUE!</v>
      </c>
      <c r="BB27" s="121">
        <f>IF(AZ27=2,G27,0)</f>
        <v>0</v>
      </c>
      <c r="BC27" s="121">
        <f>IF(AZ27=3,G27,0)</f>
        <v>0</v>
      </c>
      <c r="BD27" s="121">
        <f>IF(AZ27=4,G27,0)</f>
        <v>0</v>
      </c>
      <c r="BE27" s="121">
        <f>IF(AZ27=5,G27,0)</f>
        <v>0</v>
      </c>
      <c r="CZ27" s="121">
        <v>0</v>
      </c>
    </row>
    <row r="28" spans="1:104" s="121" customFormat="1" x14ac:dyDescent="0.2">
      <c r="A28" s="146"/>
      <c r="B28" s="147" t="s">
        <v>68</v>
      </c>
      <c r="C28" s="148" t="str">
        <f>CONCATENATE(B24," ",C24)</f>
        <v>D96 Přesuny suti a vybouraných hmot</v>
      </c>
      <c r="D28" s="146"/>
      <c r="E28" s="178"/>
      <c r="F28" s="202"/>
      <c r="G28" s="212" t="e">
        <f>SUM(G24:G27)</f>
        <v>#VALUE!</v>
      </c>
      <c r="O28" s="211">
        <v>4</v>
      </c>
      <c r="BA28" s="213" t="e">
        <f>SUM(BA24:BA27)</f>
        <v>#VALUE!</v>
      </c>
      <c r="BB28" s="213">
        <f>SUM(BB24:BB27)</f>
        <v>0</v>
      </c>
      <c r="BC28" s="213">
        <f>SUM(BC24:BC27)</f>
        <v>0</v>
      </c>
      <c r="BD28" s="213">
        <f>SUM(BD24:BD27)</f>
        <v>0</v>
      </c>
      <c r="BE28" s="213">
        <f>SUM(BE24:BE27)</f>
        <v>0</v>
      </c>
    </row>
    <row r="29" spans="1:104" s="121" customFormat="1" x14ac:dyDescent="0.2">
      <c r="A29" s="133" t="s">
        <v>65</v>
      </c>
      <c r="B29" s="134" t="s">
        <v>98</v>
      </c>
      <c r="C29" s="135" t="s">
        <v>99</v>
      </c>
      <c r="D29" s="136"/>
      <c r="E29" s="179"/>
      <c r="F29" s="204"/>
      <c r="G29" s="209"/>
      <c r="H29" s="210"/>
      <c r="I29" s="210"/>
      <c r="O29" s="211">
        <v>1</v>
      </c>
    </row>
    <row r="30" spans="1:104" x14ac:dyDescent="0.2">
      <c r="A30" s="140">
        <v>15</v>
      </c>
      <c r="B30" s="141" t="s">
        <v>100</v>
      </c>
      <c r="C30" s="142" t="s">
        <v>101</v>
      </c>
      <c r="D30" s="143" t="s">
        <v>94</v>
      </c>
      <c r="E30" s="177">
        <v>1530</v>
      </c>
      <c r="F30" s="202"/>
      <c r="G30" s="203">
        <f>E30*F30</f>
        <v>0</v>
      </c>
      <c r="O30" s="139">
        <v>2</v>
      </c>
      <c r="AA30" s="120">
        <v>12</v>
      </c>
      <c r="AB30" s="120">
        <v>0</v>
      </c>
      <c r="AC30" s="120">
        <v>14</v>
      </c>
      <c r="AZ30" s="120">
        <v>1</v>
      </c>
      <c r="BA30" s="120">
        <f>IF(AZ30=1,G30,0)</f>
        <v>0</v>
      </c>
      <c r="BB30" s="120">
        <f>IF(AZ30=2,G30,0)</f>
        <v>0</v>
      </c>
      <c r="BC30" s="120">
        <f>IF(AZ30=3,G30,0)</f>
        <v>0</v>
      </c>
      <c r="BD30" s="120">
        <f>IF(AZ30=4,G30,0)</f>
        <v>0</v>
      </c>
      <c r="BE30" s="120">
        <f>IF(AZ30=5,G30,0)</f>
        <v>0</v>
      </c>
      <c r="CZ30" s="120">
        <v>0</v>
      </c>
    </row>
    <row r="31" spans="1:104" x14ac:dyDescent="0.2">
      <c r="A31" s="146"/>
      <c r="B31" s="147" t="s">
        <v>68</v>
      </c>
      <c r="C31" s="148" t="str">
        <f>CONCATENATE(B29," ",C29)</f>
        <v>99 Staveništní přesun hmot</v>
      </c>
      <c r="D31" s="146"/>
      <c r="E31" s="178"/>
      <c r="F31" s="205"/>
      <c r="G31" s="206">
        <f>SUM(G29:G30)</f>
        <v>0</v>
      </c>
      <c r="O31" s="139">
        <v>4</v>
      </c>
      <c r="BA31" s="151">
        <f>SUM(BA29:BA30)</f>
        <v>0</v>
      </c>
      <c r="BB31" s="151">
        <f>SUM(BB29:BB30)</f>
        <v>0</v>
      </c>
      <c r="BC31" s="151">
        <f>SUM(BC29:BC30)</f>
        <v>0</v>
      </c>
      <c r="BD31" s="151">
        <f>SUM(BD29:BD30)</f>
        <v>0</v>
      </c>
      <c r="BE31" s="151">
        <f>SUM(BE29:BE30)</f>
        <v>0</v>
      </c>
    </row>
    <row r="32" spans="1:104" x14ac:dyDescent="0.2">
      <c r="A32" s="121"/>
      <c r="B32" s="121"/>
      <c r="C32" s="121"/>
      <c r="D32" s="121"/>
      <c r="E32" s="121"/>
      <c r="F32" s="121"/>
      <c r="G32" s="121"/>
    </row>
    <row r="33" spans="5:5" x14ac:dyDescent="0.2">
      <c r="E33" s="120"/>
    </row>
    <row r="34" spans="5:5" x14ac:dyDescent="0.2">
      <c r="E34" s="120"/>
    </row>
    <row r="35" spans="5:5" x14ac:dyDescent="0.2">
      <c r="E35" s="120"/>
    </row>
    <row r="36" spans="5:5" x14ac:dyDescent="0.2">
      <c r="E36" s="120"/>
    </row>
    <row r="37" spans="5:5" x14ac:dyDescent="0.2">
      <c r="E37" s="120"/>
    </row>
    <row r="38" spans="5:5" x14ac:dyDescent="0.2">
      <c r="E38" s="120"/>
    </row>
    <row r="39" spans="5:5" x14ac:dyDescent="0.2">
      <c r="E39" s="120"/>
    </row>
    <row r="40" spans="5:5" x14ac:dyDescent="0.2">
      <c r="E40" s="120"/>
    </row>
    <row r="41" spans="5:5" x14ac:dyDescent="0.2">
      <c r="E41" s="120"/>
    </row>
    <row r="42" spans="5:5" x14ac:dyDescent="0.2">
      <c r="E42" s="120"/>
    </row>
    <row r="43" spans="5:5" x14ac:dyDescent="0.2">
      <c r="E43" s="120"/>
    </row>
    <row r="44" spans="5:5" x14ac:dyDescent="0.2">
      <c r="E44" s="120"/>
    </row>
    <row r="45" spans="5:5" x14ac:dyDescent="0.2">
      <c r="E45" s="120"/>
    </row>
    <row r="46" spans="5:5" x14ac:dyDescent="0.2">
      <c r="E46" s="120"/>
    </row>
    <row r="47" spans="5:5" x14ac:dyDescent="0.2">
      <c r="E47" s="120"/>
    </row>
    <row r="48" spans="5:5" x14ac:dyDescent="0.2">
      <c r="E48" s="120"/>
    </row>
    <row r="49" spans="1:7" x14ac:dyDescent="0.2">
      <c r="E49" s="120"/>
    </row>
    <row r="50" spans="1:7" x14ac:dyDescent="0.2">
      <c r="E50" s="120"/>
    </row>
    <row r="51" spans="1:7" x14ac:dyDescent="0.2">
      <c r="E51" s="120"/>
    </row>
    <row r="52" spans="1:7" x14ac:dyDescent="0.2">
      <c r="E52" s="120"/>
    </row>
    <row r="53" spans="1:7" x14ac:dyDescent="0.2">
      <c r="E53" s="120"/>
    </row>
    <row r="54" spans="1:7" x14ac:dyDescent="0.2">
      <c r="E54" s="120"/>
    </row>
    <row r="55" spans="1:7" x14ac:dyDescent="0.2">
      <c r="A55" s="152"/>
      <c r="B55" s="152"/>
      <c r="C55" s="152"/>
      <c r="D55" s="152"/>
      <c r="E55" s="152"/>
      <c r="F55" s="152"/>
      <c r="G55" s="152"/>
    </row>
    <row r="56" spans="1:7" x14ac:dyDescent="0.2">
      <c r="A56" s="152"/>
      <c r="B56" s="152"/>
      <c r="C56" s="152"/>
      <c r="D56" s="152"/>
      <c r="E56" s="152"/>
      <c r="F56" s="152"/>
      <c r="G56" s="152"/>
    </row>
    <row r="57" spans="1:7" x14ac:dyDescent="0.2">
      <c r="A57" s="152"/>
      <c r="B57" s="152"/>
      <c r="C57" s="152"/>
      <c r="D57" s="152"/>
      <c r="E57" s="152"/>
      <c r="F57" s="152"/>
      <c r="G57" s="152"/>
    </row>
    <row r="58" spans="1:7" x14ac:dyDescent="0.2">
      <c r="A58" s="152"/>
      <c r="B58" s="152"/>
      <c r="C58" s="152"/>
      <c r="D58" s="152"/>
      <c r="E58" s="152"/>
      <c r="F58" s="152"/>
      <c r="G58" s="152"/>
    </row>
    <row r="59" spans="1:7" x14ac:dyDescent="0.2">
      <c r="E59" s="120"/>
    </row>
    <row r="60" spans="1:7" x14ac:dyDescent="0.2">
      <c r="E60" s="120"/>
    </row>
    <row r="61" spans="1:7" x14ac:dyDescent="0.2">
      <c r="E61" s="120"/>
    </row>
    <row r="62" spans="1:7" x14ac:dyDescent="0.2">
      <c r="E62" s="120"/>
    </row>
    <row r="63" spans="1:7" x14ac:dyDescent="0.2">
      <c r="E63" s="120"/>
    </row>
    <row r="64" spans="1:7" x14ac:dyDescent="0.2">
      <c r="E64" s="120"/>
    </row>
    <row r="65" spans="5:5" x14ac:dyDescent="0.2">
      <c r="E65" s="120"/>
    </row>
    <row r="66" spans="5:5" x14ac:dyDescent="0.2">
      <c r="E66" s="120"/>
    </row>
    <row r="67" spans="5:5" x14ac:dyDescent="0.2">
      <c r="E67" s="120"/>
    </row>
    <row r="68" spans="5:5" x14ac:dyDescent="0.2">
      <c r="E68" s="120"/>
    </row>
    <row r="69" spans="5:5" x14ac:dyDescent="0.2">
      <c r="E69" s="120"/>
    </row>
    <row r="70" spans="5:5" x14ac:dyDescent="0.2">
      <c r="E70" s="120"/>
    </row>
    <row r="71" spans="5:5" x14ac:dyDescent="0.2">
      <c r="E71" s="120"/>
    </row>
    <row r="72" spans="5:5" x14ac:dyDescent="0.2">
      <c r="E72" s="120"/>
    </row>
    <row r="73" spans="5:5" x14ac:dyDescent="0.2">
      <c r="E73" s="120"/>
    </row>
    <row r="74" spans="5:5" x14ac:dyDescent="0.2">
      <c r="E74" s="120"/>
    </row>
    <row r="75" spans="5:5" x14ac:dyDescent="0.2">
      <c r="E75" s="120"/>
    </row>
    <row r="76" spans="5:5" x14ac:dyDescent="0.2">
      <c r="E76" s="120"/>
    </row>
    <row r="77" spans="5:5" x14ac:dyDescent="0.2">
      <c r="E77" s="120"/>
    </row>
    <row r="78" spans="5:5" x14ac:dyDescent="0.2">
      <c r="E78" s="120"/>
    </row>
    <row r="79" spans="5:5" x14ac:dyDescent="0.2">
      <c r="E79" s="120"/>
    </row>
    <row r="80" spans="5:5" x14ac:dyDescent="0.2">
      <c r="E80" s="120"/>
    </row>
    <row r="81" spans="1:7" x14ac:dyDescent="0.2">
      <c r="E81" s="120"/>
    </row>
    <row r="82" spans="1:7" x14ac:dyDescent="0.2">
      <c r="E82" s="120"/>
    </row>
    <row r="83" spans="1:7" x14ac:dyDescent="0.2">
      <c r="E83" s="120"/>
    </row>
    <row r="84" spans="1:7" x14ac:dyDescent="0.2">
      <c r="E84" s="120"/>
    </row>
    <row r="85" spans="1:7" x14ac:dyDescent="0.2">
      <c r="E85" s="120"/>
    </row>
    <row r="86" spans="1:7" x14ac:dyDescent="0.2">
      <c r="E86" s="120"/>
    </row>
    <row r="87" spans="1:7" x14ac:dyDescent="0.2">
      <c r="E87" s="120"/>
    </row>
    <row r="88" spans="1:7" x14ac:dyDescent="0.2">
      <c r="E88" s="120"/>
    </row>
    <row r="89" spans="1:7" x14ac:dyDescent="0.2">
      <c r="E89" s="120"/>
    </row>
    <row r="90" spans="1:7" x14ac:dyDescent="0.2">
      <c r="A90" s="153"/>
      <c r="B90" s="153"/>
    </row>
    <row r="91" spans="1:7" x14ac:dyDescent="0.2">
      <c r="A91" s="152"/>
      <c r="B91" s="152"/>
      <c r="C91" s="155"/>
      <c r="D91" s="155"/>
      <c r="E91" s="156"/>
      <c r="F91" s="155"/>
      <c r="G91" s="157"/>
    </row>
    <row r="92" spans="1:7" x14ac:dyDescent="0.2">
      <c r="A92" s="158"/>
      <c r="B92" s="158"/>
      <c r="C92" s="152"/>
      <c r="D92" s="152"/>
      <c r="E92" s="159"/>
      <c r="F92" s="152"/>
      <c r="G92" s="152"/>
    </row>
    <row r="93" spans="1:7" x14ac:dyDescent="0.2">
      <c r="A93" s="152"/>
      <c r="B93" s="152"/>
      <c r="C93" s="152"/>
      <c r="D93" s="152"/>
      <c r="E93" s="159"/>
      <c r="F93" s="152"/>
      <c r="G93" s="152"/>
    </row>
    <row r="94" spans="1:7" x14ac:dyDescent="0.2">
      <c r="A94" s="152"/>
      <c r="B94" s="152"/>
      <c r="C94" s="152"/>
      <c r="D94" s="152"/>
      <c r="E94" s="159"/>
      <c r="F94" s="152"/>
      <c r="G94" s="152"/>
    </row>
    <row r="95" spans="1:7" x14ac:dyDescent="0.2">
      <c r="A95" s="152"/>
      <c r="B95" s="152"/>
      <c r="C95" s="152"/>
      <c r="D95" s="152"/>
      <c r="E95" s="159"/>
      <c r="F95" s="152"/>
      <c r="G95" s="152"/>
    </row>
    <row r="96" spans="1:7" x14ac:dyDescent="0.2">
      <c r="A96" s="152"/>
      <c r="B96" s="152"/>
      <c r="C96" s="152"/>
      <c r="D96" s="152"/>
      <c r="E96" s="159"/>
      <c r="F96" s="152"/>
      <c r="G96" s="152"/>
    </row>
    <row r="97" spans="1:7" x14ac:dyDescent="0.2">
      <c r="A97" s="152"/>
      <c r="B97" s="152"/>
      <c r="C97" s="152"/>
      <c r="D97" s="152"/>
      <c r="E97" s="159"/>
      <c r="F97" s="152"/>
      <c r="G97" s="152"/>
    </row>
    <row r="98" spans="1:7" x14ac:dyDescent="0.2">
      <c r="A98" s="152"/>
      <c r="B98" s="152"/>
      <c r="C98" s="152"/>
      <c r="D98" s="152"/>
      <c r="E98" s="159"/>
      <c r="F98" s="152"/>
      <c r="G98" s="152"/>
    </row>
    <row r="99" spans="1:7" x14ac:dyDescent="0.2">
      <c r="A99" s="152"/>
      <c r="B99" s="152"/>
      <c r="C99" s="152"/>
      <c r="D99" s="152"/>
      <c r="E99" s="159"/>
      <c r="F99" s="152"/>
      <c r="G99" s="152"/>
    </row>
    <row r="100" spans="1:7" x14ac:dyDescent="0.2">
      <c r="A100" s="152"/>
      <c r="B100" s="152"/>
      <c r="C100" s="152"/>
      <c r="D100" s="152"/>
      <c r="E100" s="159"/>
      <c r="F100" s="152"/>
      <c r="G100" s="152"/>
    </row>
    <row r="101" spans="1:7" x14ac:dyDescent="0.2">
      <c r="A101" s="152"/>
      <c r="B101" s="152"/>
      <c r="C101" s="152"/>
      <c r="D101" s="152"/>
      <c r="E101" s="159"/>
      <c r="F101" s="152"/>
      <c r="G101" s="152"/>
    </row>
    <row r="102" spans="1:7" x14ac:dyDescent="0.2">
      <c r="A102" s="152"/>
      <c r="B102" s="152"/>
      <c r="C102" s="152"/>
      <c r="D102" s="152"/>
      <c r="E102" s="159"/>
      <c r="F102" s="152"/>
      <c r="G102" s="152"/>
    </row>
    <row r="103" spans="1:7" x14ac:dyDescent="0.2">
      <c r="A103" s="152"/>
      <c r="B103" s="152"/>
      <c r="C103" s="152"/>
      <c r="D103" s="152"/>
      <c r="E103" s="159"/>
      <c r="F103" s="152"/>
      <c r="G103" s="152"/>
    </row>
    <row r="104" spans="1:7" x14ac:dyDescent="0.2">
      <c r="A104" s="152"/>
      <c r="B104" s="152"/>
      <c r="C104" s="152"/>
      <c r="D104" s="152"/>
      <c r="E104" s="159"/>
      <c r="F104" s="152"/>
      <c r="G104" s="152"/>
    </row>
  </sheetData>
  <mergeCells count="30">
    <mergeCell ref="F13:G13"/>
    <mergeCell ref="A1:G1"/>
    <mergeCell ref="A3:B3"/>
    <mergeCell ref="A4:B4"/>
    <mergeCell ref="E4:G4"/>
    <mergeCell ref="F6:G6"/>
    <mergeCell ref="F7:G7"/>
    <mergeCell ref="F8:G8"/>
    <mergeCell ref="F9:G9"/>
    <mergeCell ref="F10:G10"/>
    <mergeCell ref="F11:G11"/>
    <mergeCell ref="F12:G12"/>
    <mergeCell ref="F26:G26"/>
    <mergeCell ref="F14:G14"/>
    <mergeCell ref="F15:G15"/>
    <mergeCell ref="F17:G17"/>
    <mergeCell ref="F19:G19"/>
    <mergeCell ref="F20:G20"/>
    <mergeCell ref="F16:G16"/>
    <mergeCell ref="F18:G18"/>
    <mergeCell ref="F21:G21"/>
    <mergeCell ref="F22:G22"/>
    <mergeCell ref="F23:G23"/>
    <mergeCell ref="F24:G24"/>
    <mergeCell ref="F25:G25"/>
    <mergeCell ref="F27:G27"/>
    <mergeCell ref="F28:G28"/>
    <mergeCell ref="F29:G29"/>
    <mergeCell ref="F30:G30"/>
    <mergeCell ref="F31:G31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Krycí list</vt:lpstr>
      <vt:lpstr>Rekapitulace</vt:lpstr>
      <vt:lpstr>Soupis prací</vt:lpstr>
      <vt:lpstr>VV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Rekapitulace!Názvy_tisku</vt:lpstr>
      <vt:lpstr>'Soupis prací'!Názvy_tisku</vt:lpstr>
      <vt:lpstr>VV!Názvy_tisku</vt:lpstr>
      <vt:lpstr>Objednatel</vt:lpstr>
      <vt:lpstr>'Krycí list'!Oblast_tisku</vt:lpstr>
      <vt:lpstr>Rekapitulace!Oblast_tisku</vt:lpstr>
      <vt:lpstr>'Soupis prací'!Oblast_tisku</vt:lpstr>
      <vt:lpstr>VV!Oblast_tisku</vt:lpstr>
      <vt:lpstr>PocetMJ</vt:lpstr>
      <vt:lpstr>Poznamka</vt:lpstr>
      <vt:lpstr>Projektant</vt:lpstr>
      <vt:lpstr>PSV</vt:lpstr>
      <vt:lpstr>VV!SloupecCC</vt:lpstr>
      <vt:lpstr>SloupecCC</vt:lpstr>
      <vt:lpstr>VV!SloupecCisloPol</vt:lpstr>
      <vt:lpstr>SloupecCisloPol</vt:lpstr>
      <vt:lpstr>VV!SloupecJC</vt:lpstr>
      <vt:lpstr>SloupecJC</vt:lpstr>
      <vt:lpstr>VV!SloupecMJ</vt:lpstr>
      <vt:lpstr>SloupecMJ</vt:lpstr>
      <vt:lpstr>VV!SloupecMnozstvi</vt:lpstr>
      <vt:lpstr>SloupecMnozstvi</vt:lpstr>
      <vt:lpstr>VV!SloupecNazPol</vt:lpstr>
      <vt:lpstr>SloupecNazPol</vt:lpstr>
      <vt:lpstr>VV!SloupecPC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PC2</dc:creator>
  <cp:lastModifiedBy>PC3</cp:lastModifiedBy>
  <cp:lastPrinted>2013-03-01T11:29:49Z</cp:lastPrinted>
  <dcterms:created xsi:type="dcterms:W3CDTF">2013-01-10T10:29:52Z</dcterms:created>
  <dcterms:modified xsi:type="dcterms:W3CDTF">2013-03-07T08:53:25Z</dcterms:modified>
</cp:coreProperties>
</file>